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00" windowHeight="5790" activeTab="1"/>
  </bookViews>
  <sheets>
    <sheet name="2010" sheetId="1" r:id="rId1"/>
    <sheet name="NS QI 2017" sheetId="2" r:id="rId2"/>
  </sheets>
  <definedNames>
    <definedName name="_xlnm._FilterDatabase" localSheetId="0" hidden="1">'2010'!$A$252:$H$306</definedName>
    <definedName name="_xlnm.Print_Titles" localSheetId="0">'2010'!$9:$9</definedName>
    <definedName name="_xlnm.Print_Titles" localSheetId="1">'NS QI 2017'!$9:$9</definedName>
  </definedNames>
  <calcPr fullCalcOnLoad="1"/>
</workbook>
</file>

<file path=xl/comments1.xml><?xml version="1.0" encoding="utf-8"?>
<comments xmlns="http://schemas.openxmlformats.org/spreadsheetml/2006/main">
  <authors>
    <author>vxnam</author>
  </authors>
  <commentList>
    <comment ref="B11" authorId="0">
      <text>
        <r>
          <rPr>
            <b/>
            <sz val="8"/>
            <rFont val="Tahoma"/>
            <family val="0"/>
          </rPr>
          <t>Thực đưa vào nguồn trong năm, chưa bao gồm số KP năm trước chuyển sang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NSNN + HP,LP + vien tro (5,6tỷ)</t>
        </r>
        <r>
          <rPr>
            <sz val="8"/>
            <rFont val="Tahoma"/>
            <family val="0"/>
          </rPr>
          <t xml:space="preserve">
</t>
        </r>
      </text>
    </comment>
    <comment ref="E171" authorId="0">
      <text>
        <r>
          <rPr>
            <b/>
            <sz val="8"/>
            <rFont val="Tahoma"/>
            <family val="0"/>
          </rPr>
          <t>sau ĐH</t>
        </r>
        <r>
          <rPr>
            <sz val="8"/>
            <rFont val="Tahoma"/>
            <family val="0"/>
          </rPr>
          <t xml:space="preserve">
</t>
        </r>
      </text>
    </comment>
    <comment ref="E213" authorId="0">
      <text>
        <r>
          <rPr>
            <b/>
            <sz val="8"/>
            <rFont val="Tahoma"/>
            <family val="0"/>
          </rPr>
          <t>đào tạo lại</t>
        </r>
        <r>
          <rPr>
            <sz val="8"/>
            <rFont val="Tahoma"/>
            <family val="0"/>
          </rPr>
          <t xml:space="preserve">
</t>
        </r>
      </text>
    </comment>
    <comment ref="F213" authorId="0">
      <text>
        <r>
          <rPr>
            <b/>
            <sz val="8"/>
            <rFont val="Tahoma"/>
            <family val="0"/>
          </rPr>
          <t>đào tạo lại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NSNN + HP,LP + vien tro (5,6tỷ)</t>
        </r>
        <r>
          <rPr>
            <sz val="8"/>
            <rFont val="Tahoma"/>
            <family val="0"/>
          </rPr>
          <t xml:space="preserve">
</t>
        </r>
      </text>
    </comment>
    <comment ref="F171" authorId="0">
      <text>
        <r>
          <rPr>
            <b/>
            <sz val="8"/>
            <rFont val="Tahoma"/>
            <family val="0"/>
          </rPr>
          <t>sau ĐH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vxnam</author>
  </authors>
  <commentList>
    <comment ref="E91" authorId="0">
      <text>
        <r>
          <rPr>
            <b/>
            <sz val="8"/>
            <rFont val="Tahoma"/>
            <family val="0"/>
          </rPr>
          <t>đào tạo lại</t>
        </r>
        <r>
          <rPr>
            <sz val="8"/>
            <rFont val="Tahoma"/>
            <family val="0"/>
          </rPr>
          <t xml:space="preserve">
</t>
        </r>
      </text>
    </comment>
    <comment ref="F91" authorId="0">
      <text>
        <r>
          <rPr>
            <b/>
            <sz val="8"/>
            <rFont val="Tahoma"/>
            <family val="0"/>
          </rPr>
          <t>đào tạo lại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<sst xmlns="http://schemas.openxmlformats.org/spreadsheetml/2006/main" count="879" uniqueCount="443">
  <si>
    <t>CỘNG HOÀ XÃ HỘI CHỦ NGHĨA VIỆT NAM</t>
  </si>
  <si>
    <t>Độc lập - Tự do - Hạnh phúc</t>
  </si>
  <si>
    <t>THÔNG BÁO</t>
  </si>
  <si>
    <t>Đơn vị tính: Đồng</t>
  </si>
  <si>
    <t>Số TT</t>
  </si>
  <si>
    <t>Chỉ tiêu</t>
  </si>
  <si>
    <t>Số liệu báo cáo quyết toán</t>
  </si>
  <si>
    <t>Số liệu quyết toán được duyệt</t>
  </si>
  <si>
    <t>Ghi chú</t>
  </si>
  <si>
    <t>A</t>
  </si>
  <si>
    <t>QUYẾT TOÁN THU</t>
  </si>
  <si>
    <t>I</t>
  </si>
  <si>
    <t>Tổng số thu</t>
  </si>
  <si>
    <t>Thu phí, lệ phí</t>
  </si>
  <si>
    <t>Thu hoạt động SX, cung ứng dịch vụ</t>
  </si>
  <si>
    <t>Thu viện trợ</t>
  </si>
  <si>
    <t>Thu sự nghiệp khác</t>
  </si>
  <si>
    <t>II</t>
  </si>
  <si>
    <t>Số thu nộp NSNN</t>
  </si>
  <si>
    <t>Phí, lệ phí</t>
  </si>
  <si>
    <t>Hoạt động SX, cung ứng dịch vụ</t>
  </si>
  <si>
    <t>Hoạt động sự nghiệp khác</t>
  </si>
  <si>
    <t>III</t>
  </si>
  <si>
    <t>IV</t>
  </si>
  <si>
    <t>Thu từ NSNN</t>
  </si>
  <si>
    <t xml:space="preserve"> - KP năm trước chuyển sang</t>
  </si>
  <si>
    <t xml:space="preserve"> - KP thực nhận trong năm </t>
  </si>
  <si>
    <t>B</t>
  </si>
  <si>
    <t>QUYẾT TOÁN CHI NGÂN SÁCH NHÀ NƯỚC</t>
  </si>
  <si>
    <t>Kinh phí tự chủ</t>
  </si>
  <si>
    <t>Nhóm mục</t>
  </si>
  <si>
    <t>Chi thanh toán cho cá nhân</t>
  </si>
  <si>
    <t>6000</t>
  </si>
  <si>
    <t>Tiền lương</t>
  </si>
  <si>
    <t>6001</t>
  </si>
  <si>
    <t>Lương ngạch bậc theo quỹ lương được duyệt.</t>
  </si>
  <si>
    <t>6002</t>
  </si>
  <si>
    <t>Lương tập sự</t>
  </si>
  <si>
    <t>6003</t>
  </si>
  <si>
    <t>Lương hợp đồng dài hạn.</t>
  </si>
  <si>
    <t>6050</t>
  </si>
  <si>
    <t>6051</t>
  </si>
  <si>
    <t>6099</t>
  </si>
  <si>
    <t>Khác</t>
  </si>
  <si>
    <t>6100</t>
  </si>
  <si>
    <t>Phụ cấp lương</t>
  </si>
  <si>
    <t>6101</t>
  </si>
  <si>
    <t>Phụ cấp chức vụ</t>
  </si>
  <si>
    <t>6105</t>
  </si>
  <si>
    <t>Phụ cấp làm đêm</t>
  </si>
  <si>
    <t>6106</t>
  </si>
  <si>
    <t>Phụ cấp thêm giờ</t>
  </si>
  <si>
    <t>6107</t>
  </si>
  <si>
    <t>Phụ cấp độc hại, nguy hiểm.</t>
  </si>
  <si>
    <t>6112</t>
  </si>
  <si>
    <t>Phụ cấp ưu đãi nghề</t>
  </si>
  <si>
    <t>6113</t>
  </si>
  <si>
    <t>Phụ cấp trách nhiệm theo nghề, theo công việc</t>
  </si>
  <si>
    <t>6117</t>
  </si>
  <si>
    <t>Phụ cấp thâm niên vượt khung</t>
  </si>
  <si>
    <t>6149</t>
  </si>
  <si>
    <t>Khác.</t>
  </si>
  <si>
    <t>6150</t>
  </si>
  <si>
    <t>Học bổng học sinh, sinh viên</t>
  </si>
  <si>
    <t>6153</t>
  </si>
  <si>
    <t>Học sinh, SV các trường phổ thông, đào tạo khác tron</t>
  </si>
  <si>
    <t>6200</t>
  </si>
  <si>
    <t>Tiền thưởng</t>
  </si>
  <si>
    <t>6201</t>
  </si>
  <si>
    <t>Thưởng thường xuyên theo định mức</t>
  </si>
  <si>
    <t>6249</t>
  </si>
  <si>
    <t>6250</t>
  </si>
  <si>
    <t>Phúc lợi tập thể</t>
  </si>
  <si>
    <t>6253</t>
  </si>
  <si>
    <t>Tiền tàu xe nghỉ phép năm</t>
  </si>
  <si>
    <t>6300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</si>
  <si>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</si>
  <si>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</si>
  <si>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</si>
  <si>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</si>
  <si>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</si>
  <si>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</si>
  <si>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</si>
  <si>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</si>
  <si>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</si>
  <si>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6400</t>
  </si>
  <si>
    <t>Các khoản thanh toán khác cho cá nhân</t>
  </si>
  <si>
    <t>6404</t>
  </si>
  <si>
    <t>Chi về hàng hóa, dịch vụ</t>
  </si>
  <si>
    <t>6500</t>
  </si>
  <si>
    <t>Thanh toán dịch vụ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</si>
  <si>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</si>
  <si>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</si>
  <si>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</si>
  <si>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</si>
  <si>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</si>
  <si>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</si>
  <si>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</si>
  <si>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Thanh toán tiền vệ sinh, môi trường.</t>
  </si>
  <si>
    <t>6549</t>
  </si>
  <si>
    <t>6550</t>
  </si>
  <si>
    <t>Vật tư văn phòng</t>
  </si>
  <si>
    <t>6551</t>
  </si>
  <si>
    <t>Văn phòng phẩm</t>
  </si>
  <si>
    <t>6552</t>
  </si>
  <si>
    <t>Mua sắm công cụ, dụng cụ văn phòng.</t>
  </si>
  <si>
    <t>6599</t>
  </si>
  <si>
    <t>Vật tư văn phòng khác.</t>
  </si>
  <si>
    <t>6600</t>
  </si>
  <si>
    <t>Thông tin, tuyên truyền, liên lạc</t>
  </si>
  <si>
    <t>6601</t>
  </si>
  <si>
    <t>Cước phí điện thoại trong nước.</t>
  </si>
  <si>
    <t>6603</t>
  </si>
  <si>
    <t>Cước phí bưu chính</t>
  </si>
  <si>
    <t>6606</t>
  </si>
  <si>
    <t>Tuyên truyền</t>
  </si>
  <si>
    <t>6607</t>
  </si>
  <si>
    <t>Quảng cáo</t>
  </si>
  <si>
    <t>6612</t>
  </si>
  <si>
    <t>Sách, báo, tạp chí thư viện.</t>
  </si>
  <si>
    <t>6616</t>
  </si>
  <si>
    <t>Thuê bao cáp truyền hình.</t>
  </si>
  <si>
    <t>6617</t>
  </si>
  <si>
    <t>Cước phí Internet, thư viện điện tử</t>
  </si>
  <si>
    <t>6618</t>
  </si>
  <si>
    <t>Khoán điện thoại</t>
  </si>
  <si>
    <t>6650</t>
  </si>
  <si>
    <t>Hội nghị</t>
  </si>
  <si>
    <t>6651</t>
  </si>
  <si>
    <t>In, mua tài liệu.</t>
  </si>
  <si>
    <t>6653</t>
  </si>
  <si>
    <t>Tiền vé máy bay, tàu xe.</t>
  </si>
  <si>
    <t>Tiền thuê phòng ngủ</t>
  </si>
  <si>
    <t>6699</t>
  </si>
  <si>
    <t>Chi phí khác</t>
  </si>
  <si>
    <t>6700</t>
  </si>
  <si>
    <t>Công tác phí</t>
  </si>
  <si>
    <t>6701</t>
  </si>
  <si>
    <t>Tiền vé máy bay, tàu, xe.</t>
  </si>
  <si>
    <t>6702</t>
  </si>
  <si>
    <t>Phụ cấp công tác phí</t>
  </si>
  <si>
    <t>6703</t>
  </si>
  <si>
    <t>6704</t>
  </si>
  <si>
    <t>Khoán công tác phí</t>
  </si>
  <si>
    <t>6749</t>
  </si>
  <si>
    <t>6750</t>
  </si>
  <si>
    <t>Chi phí thuê mướn</t>
  </si>
  <si>
    <t>6751</t>
  </si>
  <si>
    <t>Thuê phương tiện vận chuyển.</t>
  </si>
  <si>
    <t>6755</t>
  </si>
  <si>
    <t>Thuê chuyên gia và giảng viên nước ngoài.</t>
  </si>
  <si>
    <t>6756</t>
  </si>
  <si>
    <t>Thuê chuyên gia và giảng viên trong nước</t>
  </si>
  <si>
    <t>6757</t>
  </si>
  <si>
    <t>Thuê lao động trong nước.</t>
  </si>
  <si>
    <t>6758</t>
  </si>
  <si>
    <t>Thuê đào tạo lại cán bộ</t>
  </si>
  <si>
    <t>6799</t>
  </si>
  <si>
    <t>Chi phí thuê mướn khác</t>
  </si>
  <si>
    <t>6800</t>
  </si>
  <si>
    <t>Chi đoàn ra</t>
  </si>
  <si>
    <t>6801</t>
  </si>
  <si>
    <t>Tiền vé máy bay, tàu, xe (bao gồm thuê phương tiện đi</t>
  </si>
  <si>
    <t>6802</t>
  </si>
  <si>
    <t>Tiền ăn</t>
  </si>
  <si>
    <t>6803</t>
  </si>
  <si>
    <t>Tiền ở</t>
  </si>
  <si>
    <t>6804</t>
  </si>
  <si>
    <t>Tiền tiêu vặt.</t>
  </si>
  <si>
    <t>6805</t>
  </si>
  <si>
    <t>Phí, lệ phí liên quan.</t>
  </si>
  <si>
    <t>6850</t>
  </si>
  <si>
    <t>Chi đoàn vào</t>
  </si>
  <si>
    <t>6851</t>
  </si>
  <si>
    <t>6852</t>
  </si>
  <si>
    <t>6855</t>
  </si>
  <si>
    <t>6899</t>
  </si>
  <si>
    <t>6900</t>
  </si>
  <si>
    <t>Sửa chữa tài sản phục vụ công tác chuyên môn và d</t>
  </si>
  <si>
    <t>6902</t>
  </si>
  <si>
    <t>Ô tô con, ô tô tải.</t>
  </si>
  <si>
    <t>6905</t>
  </si>
  <si>
    <t>Trang thiết bị kỹ thuật chuyên dụng.</t>
  </si>
  <si>
    <t>6906</t>
  </si>
  <si>
    <t>Điều hoà nhiệt độ.</t>
  </si>
  <si>
    <t>6907</t>
  </si>
  <si>
    <t>Nhà cửa</t>
  </si>
  <si>
    <t>6908</t>
  </si>
  <si>
    <t>Thiết bị phòng cháy, chữa cháy.</t>
  </si>
  <si>
    <t>6912</t>
  </si>
  <si>
    <t>Thiết bị tin học</t>
  </si>
  <si>
    <t>6913</t>
  </si>
  <si>
    <t>Máy photocopy</t>
  </si>
  <si>
    <t>6921</t>
  </si>
  <si>
    <t>Đường điện, cấp thoát nước.</t>
  </si>
  <si>
    <t>6949</t>
  </si>
  <si>
    <t>Các tài sản và công trình hạ tầng cơ sở khác.</t>
  </si>
  <si>
    <t>7000</t>
  </si>
  <si>
    <t>Chi phí nghiệp vụ chuyên môn của từng ngành</t>
  </si>
  <si>
    <t>7001</t>
  </si>
  <si>
    <t>Chi mua hàng hoá, vật tư dùng cho chuyên môn của từn</t>
  </si>
  <si>
    <t>7002</t>
  </si>
  <si>
    <t>Trang thiết bị kỹ thuật chuyên dụng (không phải là TSCĐ)</t>
  </si>
  <si>
    <t>7003</t>
  </si>
  <si>
    <t>Chi mua, in ấn, photo tài liệu chỉ dùng cho chuyên môn</t>
  </si>
  <si>
    <t>7004</t>
  </si>
  <si>
    <t>Đồng phục, trang phục.</t>
  </si>
  <si>
    <t>7005</t>
  </si>
  <si>
    <t>Bảo hộ lao động.</t>
  </si>
  <si>
    <t>7006</t>
  </si>
  <si>
    <t>Sách, tài liệu, chế độ dùng cho CT chuyên môn của n</t>
  </si>
  <si>
    <t>7007</t>
  </si>
  <si>
    <t>Chi mua súc vật dùng cho hoạt động chuyên môn của ng</t>
  </si>
  <si>
    <t>7049</t>
  </si>
  <si>
    <t>Chi phí khác.</t>
  </si>
  <si>
    <t>Các khoản chi khác</t>
  </si>
  <si>
    <t>7750</t>
  </si>
  <si>
    <t>Chi khác</t>
  </si>
  <si>
    <t>7756</t>
  </si>
  <si>
    <t>7757</t>
  </si>
  <si>
    <t>7758</t>
  </si>
  <si>
    <t>Chi hỗ trợ khác</t>
  </si>
  <si>
    <t>7761</t>
  </si>
  <si>
    <t>Chi tiếp khách</t>
  </si>
  <si>
    <t>7799</t>
  </si>
  <si>
    <t>Chi các khoản khác</t>
  </si>
  <si>
    <t>7850</t>
  </si>
  <si>
    <t>7853</t>
  </si>
  <si>
    <t>Chi khen thưởng hoạt động công tác Đảng</t>
  </si>
  <si>
    <t>7854</t>
  </si>
  <si>
    <t>7950</t>
  </si>
  <si>
    <t>7952</t>
  </si>
  <si>
    <t>Chi lập quỹ phúc lợi của đơn vị sự nghiệp</t>
  </si>
  <si>
    <t>7954</t>
  </si>
  <si>
    <t>8000</t>
  </si>
  <si>
    <t>Chi hỗ trợ và giải quyết việc làm</t>
  </si>
  <si>
    <t>8006</t>
  </si>
  <si>
    <t>Chi sắp xếp lao động khu vực hành chính - sự nghiệp.</t>
  </si>
  <si>
    <t>Chi đầu tư vào tài sản</t>
  </si>
  <si>
    <t>9050</t>
  </si>
  <si>
    <t>Mua sắm tài sản dùng cho công tác chuyên môn</t>
  </si>
  <si>
    <t>9055</t>
  </si>
  <si>
    <t>Trang thiết bị kỹ thuật chuyên dụng</t>
  </si>
  <si>
    <t>9056</t>
  </si>
  <si>
    <t>Điều hoà nhiệt độ</t>
  </si>
  <si>
    <t>9062</t>
  </si>
  <si>
    <t>9063</t>
  </si>
  <si>
    <t>9099</t>
  </si>
  <si>
    <t>Tài sản khác</t>
  </si>
  <si>
    <t>Loại 490 khoản 503 (SĐH)</t>
  </si>
  <si>
    <t>Chi về hàng hoá</t>
  </si>
  <si>
    <t>Kinh phí không tự chủ</t>
  </si>
  <si>
    <t>Loại 370 khoản 371 (NCKH)</t>
  </si>
  <si>
    <t>6652</t>
  </si>
  <si>
    <t>Bồi dưỡng giảng viên, báo cáo viên</t>
  </si>
  <si>
    <t>6806</t>
  </si>
  <si>
    <t>Khoán chi đoàn ra theo chế độ</t>
  </si>
  <si>
    <t>7017</t>
  </si>
  <si>
    <t>Chi thực hiện đề tài NCKH theo chế độ qui định</t>
  </si>
  <si>
    <t>Loại 490 khoản 504 (ĐTL)</t>
  </si>
  <si>
    <t>Loại 490 khoản 502 (CTMT+TTUQ+XDCB)</t>
  </si>
  <si>
    <t>Chi đầu tư xây dựng cơ bản</t>
  </si>
  <si>
    <t>Chi xây dựng</t>
  </si>
  <si>
    <t>9301</t>
  </si>
  <si>
    <t>Chi xây dựng các công trình, hạng mục CT</t>
  </si>
  <si>
    <t>Kinh phí dự án</t>
  </si>
  <si>
    <r>
      <t xml:space="preserve">Loại 490 khoản 502 </t>
    </r>
    <r>
      <rPr>
        <b/>
        <i/>
        <sz val="10"/>
        <rFont val="Times New Roman"/>
        <family val="1"/>
      </rPr>
      <t>(VIỆN TRỢ + TRIG)</t>
    </r>
  </si>
  <si>
    <t>6655</t>
  </si>
  <si>
    <t>6657</t>
  </si>
  <si>
    <t>6853</t>
  </si>
  <si>
    <t>9000</t>
  </si>
  <si>
    <t>9003</t>
  </si>
  <si>
    <t>C</t>
  </si>
  <si>
    <t>Nhóm chi</t>
  </si>
  <si>
    <t>KP XDCB 30,844 tỷ</t>
  </si>
  <si>
    <t>Tiền công trả cho lao động thường xuyên theo hợp đồn</t>
  </si>
  <si>
    <t>6257</t>
  </si>
  <si>
    <t>Tiền nước uống</t>
  </si>
  <si>
    <t>Chi chênh lệch thu nhập thực tế so với lương ngạch ba</t>
  </si>
  <si>
    <t>Thuê hội trường, phương tiện vận chuyển.</t>
  </si>
  <si>
    <t>Các khoản thuê mướn khác phục vụ hội nghị</t>
  </si>
  <si>
    <t>6854</t>
  </si>
  <si>
    <t>6915</t>
  </si>
  <si>
    <t>Máy phát điện</t>
  </si>
  <si>
    <t>Trang thiết bị kỹ thuật chuyên dụng (không phải là T</t>
  </si>
  <si>
    <t>Chi các khoản phí và lệ phí của các đơn vị dự toá</t>
  </si>
  <si>
    <t>Chi bảo hiểm tài sản và phương iện của các đơn vị</t>
  </si>
  <si>
    <t xml:space="preserve">Chi cho công tác Đảng ở tổ chức Đảng cơ sở </t>
  </si>
  <si>
    <t>7852</t>
  </si>
  <si>
    <t>Chi tổ chức đại hội Đảng</t>
  </si>
  <si>
    <t>Chi thanh toán các dịch vụ công cộng, vật tư văn phò</t>
  </si>
  <si>
    <t xml:space="preserve">Chi lập các quỹ của đơn vị </t>
  </si>
  <si>
    <t>7951</t>
  </si>
  <si>
    <t xml:space="preserve">Chi lập quỹ dự phòng ổn định thu nhập </t>
  </si>
  <si>
    <t>7953</t>
  </si>
  <si>
    <t>Chi lập quỹ khen thưởng của đơn vị sự nghiệp</t>
  </si>
  <si>
    <t xml:space="preserve">Chi lập quỹ phát triển hoạt động sự nghiệp </t>
  </si>
  <si>
    <t>7999</t>
  </si>
  <si>
    <t>Mua, đầu tư tài sản vô hình</t>
  </si>
  <si>
    <t>Mua phần mềm máy tính</t>
  </si>
  <si>
    <t>Chi về hàng hoá, dịch vụ</t>
  </si>
  <si>
    <t>Duyệt quyết toán  5,5 tỷ XDCB từ nguồn CTMT</t>
  </si>
  <si>
    <t>Dự án TRIG duyệt quyết toán riêng</t>
  </si>
  <si>
    <t>QUYẾT TOÁN CHI NGUỒN KHÁC</t>
  </si>
  <si>
    <t>Dự án viện trợ trong năm đã sử dụng 14,8 tỷ nhưng chưa làm thủ tục ghi thu, ghi chi nên không thống kê số liệu vào báo cáo quyết toán</t>
  </si>
  <si>
    <t>THÔNG BÁO CÔNG KHAI THU CHI NĂM 2011</t>
  </si>
  <si>
    <t>(Dùng cho đơn vị dự toán trực tiếp sử dụng kinh phí NSNN)</t>
  </si>
  <si>
    <t>STT</t>
  </si>
  <si>
    <t>Kinh phí năm trước mang sang</t>
  </si>
  <si>
    <t>Dự toán Bộ giao trong năm</t>
  </si>
  <si>
    <t>Dự toán ước thực hiện của Trường</t>
  </si>
  <si>
    <t>(1)</t>
  </si>
  <si>
    <t>(2)</t>
  </si>
  <si>
    <t>(3)</t>
  </si>
  <si>
    <t>(4)</t>
  </si>
  <si>
    <t>(5)</t>
  </si>
  <si>
    <t>(6)</t>
  </si>
  <si>
    <t>Dự toán thu - kinh phí tự chủ</t>
  </si>
  <si>
    <t xml:space="preserve">Thu sự nghiệp </t>
  </si>
  <si>
    <t>1.1</t>
  </si>
  <si>
    <t>Lệ phí tuyển sinh đại học</t>
  </si>
  <si>
    <t>1.2</t>
  </si>
  <si>
    <t>Học phí</t>
  </si>
  <si>
    <t>1.2.1</t>
  </si>
  <si>
    <t>Học phí chính quy</t>
  </si>
  <si>
    <t>1.2.2</t>
  </si>
  <si>
    <t>Học phí hệ vừa vừa học</t>
  </si>
  <si>
    <t>Thu khác</t>
  </si>
  <si>
    <t>2.1</t>
  </si>
  <si>
    <t>Thu hoạt động sản xuất, cung ứng dịch vụ</t>
  </si>
  <si>
    <t>2.2</t>
  </si>
  <si>
    <t>Thu nhận kinh phí từ NSNN</t>
  </si>
  <si>
    <t>NSNN đào tạo đại học</t>
  </si>
  <si>
    <t>NSNN đào tạo sau đại học</t>
  </si>
  <si>
    <t>Dự toán thu - kinh phí không tự chủ từ NSNN</t>
  </si>
  <si>
    <t>Kinh phí đầu tư XDCB</t>
  </si>
  <si>
    <t>Kinh phí chương trình mục tiêu quốc gia về GDĐT</t>
  </si>
  <si>
    <t>Kinh phí sự nghiệp KHCN</t>
  </si>
  <si>
    <t>Kinh phí đào tạo lại và bồi dưỡng nghiệp khác cho CB, CNV</t>
  </si>
  <si>
    <t>Dự toán chi kinh phí tự chủ</t>
  </si>
  <si>
    <t>Chi thanh toán cá nhân</t>
  </si>
  <si>
    <t>Chi nghiệp vụ chuyên môn</t>
  </si>
  <si>
    <t>Chi mua sắm, sữa chữa</t>
  </si>
  <si>
    <t xml:space="preserve">Dự phòng </t>
  </si>
  <si>
    <t>Chi cho hoạt động tuyển sinh đại học</t>
  </si>
  <si>
    <t>Chuyển nguồn lương qua năm 2012  tiếp tục sử dụng</t>
  </si>
  <si>
    <t>Chênh lệch thu chi 2011</t>
  </si>
  <si>
    <t>8.1</t>
  </si>
  <si>
    <t>Chi trả thu nhập tăng thêm</t>
  </si>
  <si>
    <t>8.2</t>
  </si>
  <si>
    <t>Trích lập các quỹ cuối năm 2011 sử dụng trong năm 2012</t>
  </si>
  <si>
    <t>Trích lập các quỹ trong năm 2011 từ thu đóng góp SXDV</t>
  </si>
  <si>
    <t>D</t>
  </si>
  <si>
    <t>Dự toán chi kinh phí không tự chủ</t>
  </si>
  <si>
    <t>F</t>
  </si>
  <si>
    <t>Dự toán chi từ các Quỹ</t>
  </si>
  <si>
    <t>Quỹ Phúc lợi</t>
  </si>
  <si>
    <t>Quỹ khen thưởng</t>
  </si>
  <si>
    <t>Quỹ dự phòng ổn định thu nhập</t>
  </si>
  <si>
    <t>Quỹ Phát triển hoạt động sự nghiệp</t>
  </si>
  <si>
    <t>4.1</t>
  </si>
  <si>
    <t>Xây dựng mới, sữa chữa lớn :</t>
  </si>
  <si>
    <t>Nhà học chính - VP Khoa Thuỷ sản</t>
  </si>
  <si>
    <t>Bể xử lý nước thải PTN Khoa khoa học</t>
  </si>
  <si>
    <t>Phòng thí nghiệm khoa khoa học</t>
  </si>
  <si>
    <t>Trung tâm điều hành và đào tạo sau đại học</t>
  </si>
  <si>
    <t>Nhà học - VP khoa KHXN&amp;NV</t>
  </si>
  <si>
    <t>Khu dịch vụ - Ươm tạo doanh nghiệp - Nhà xuất bản</t>
  </si>
  <si>
    <t>Nâng cấp Viện NCPTĐBSCL</t>
  </si>
  <si>
    <t>Kiểm toán các công trình hoàn thành</t>
  </si>
  <si>
    <t>Nâng cấp sân hàng rào PTN khoa khoa học</t>
  </si>
  <si>
    <t>4.2</t>
  </si>
  <si>
    <t>Hỗ trợ đào tạo cán bộ</t>
  </si>
  <si>
    <t>4.3</t>
  </si>
  <si>
    <t>Danh mục tra cứu chương trình đào tạo</t>
  </si>
  <si>
    <t>4.4</t>
  </si>
  <si>
    <t>Đề án phát triển đội bóng chuyền</t>
  </si>
  <si>
    <t>4.5</t>
  </si>
  <si>
    <t>Hệ thống thông tin tích hợp</t>
  </si>
  <si>
    <t>4.6</t>
  </si>
  <si>
    <t>Vốn đối ứng DA trường phổ thông thực hành sư phạm</t>
  </si>
  <si>
    <t>4.7</t>
  </si>
  <si>
    <t>4.8</t>
  </si>
  <si>
    <t>Mua sắm trang thiết bị</t>
  </si>
  <si>
    <t>4.9</t>
  </si>
  <si>
    <t>Đầu tư xây dựng, sữa chữa cơ sở vật chất khu Hoà An</t>
  </si>
  <si>
    <t>4.10</t>
  </si>
  <si>
    <t>Sữa chữa, sắp xếp lại khu nhà khách, nhà sole, nhà trẻ khu I</t>
  </si>
  <si>
    <t>4.11</t>
  </si>
  <si>
    <t>Xây dựng nhà xưởng Khoa công nghệ</t>
  </si>
  <si>
    <t>4.12</t>
  </si>
  <si>
    <t>ĐVT : Triệu đồng</t>
  </si>
  <si>
    <t>Vốn đối ứng DA tăng cường năng lực nghiên cứu - PTN khoa khoa học</t>
  </si>
  <si>
    <t>Sữa chữa khu vực ký túc xá sinh viên</t>
  </si>
  <si>
    <t>TRƯỜNG TIỂU HỌC NGUYỄN TRÃI</t>
  </si>
  <si>
    <t xml:space="preserve">Chương 622 </t>
  </si>
  <si>
    <t>CÔNG KHAI QUYẾT TOÁN THU - CHI NGUỒN NSNN, NGUỒN KHÁC NĂM 2015</t>
  </si>
  <si>
    <t>(Chi tiết theo từng loại phí, lệ phí)</t>
  </si>
  <si>
    <t>(Chi tiết theo từng loại hình SX, DV)</t>
  </si>
  <si>
    <t>Thu viện trợ (chi tiết theo từng dự án)</t>
  </si>
  <si>
    <t>(Chi tiết theo từng loại thu)</t>
  </si>
  <si>
    <t>Số được để lại chi theo chế độ</t>
  </si>
  <si>
    <t>Loại 490 khoản 492</t>
  </si>
  <si>
    <t>Tiền công trả cho lao động thường xuyên
 theo hợp đồng</t>
  </si>
  <si>
    <t>Lương khác</t>
  </si>
  <si>
    <t xml:space="preserve">              ----------------------------</t>
  </si>
  <si>
    <t>6115</t>
  </si>
  <si>
    <t>6449</t>
  </si>
  <si>
    <t>6553</t>
  </si>
  <si>
    <t>6649</t>
  </si>
  <si>
    <t>6917</t>
  </si>
  <si>
    <t>7764</t>
  </si>
  <si>
    <t>Kinh phí thường xuyên</t>
  </si>
  <si>
    <t xml:space="preserve">Kinh phí không thường xuyên </t>
  </si>
  <si>
    <t>TRƯỜNG TH LÊ THỊ HỒNG GẤM</t>
  </si>
  <si>
    <t>Phụ cấp thanh niên nghề</t>
  </si>
  <si>
    <t>Trợ cấp, phụ cấp khác</t>
  </si>
  <si>
    <t>Khoán văn phòng phẩm</t>
  </si>
  <si>
    <t>Sửa chữa tài sản phục vụ công tác chuyên môn</t>
  </si>
  <si>
    <t>Bảo trì và hoàn thiện phần mềm máy tính</t>
  </si>
  <si>
    <t xml:space="preserve"> Chi lập quỹ khen thưởng theo chế độ qui định</t>
  </si>
  <si>
    <t>Thuê đào tạo cán bộ</t>
  </si>
  <si>
    <t>Ngân sách:</t>
  </si>
  <si>
    <t>Kinh phí thường xuyên: ( nguồn 13 )</t>
  </si>
  <si>
    <t>DT năm trước chuyển sang:</t>
  </si>
  <si>
    <t>Dự toán điều chỉnh:</t>
  </si>
  <si>
    <t>DT giao đầu năm:</t>
  </si>
  <si>
    <t>Kinh phí thường xuyên: ( nguồn 14 )</t>
  </si>
  <si>
    <t>Kinh phí không thường xuyên: ( nguồn 12 )</t>
  </si>
  <si>
    <t>DT đã sử dụng đến 31/1</t>
  </si>
  <si>
    <t>Tình hình chi :</t>
  </si>
  <si>
    <t>Nguồn 13</t>
  </si>
  <si>
    <t>Nguồn 14</t>
  </si>
  <si>
    <t>Kinh phí thường xuyên:</t>
  </si>
  <si>
    <t>Kinh phí không thường xuyên:</t>
  </si>
  <si>
    <t>Kinh phí được mang sang năm 2017</t>
  </si>
  <si>
    <t>CÔNG KHAI QUYẾT TOÁN THU - CHI NGUỒN NSNN, QUÍ I 2017</t>
  </si>
  <si>
    <t>Các tài sản và công trình hạ tầng cơ sở khác</t>
  </si>
  <si>
    <t>Tân An, ngày 03 tháng 04 năm 2017</t>
  </si>
  <si>
    <t>Hiệu Trưởng</t>
  </si>
  <si>
    <t>Kế Toán</t>
  </si>
  <si>
    <t>Nguyễn Thị Nhựt Hoa</t>
  </si>
  <si>
    <t>Võ Thị Cẩm Vân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</si>
</sst>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12"/>
      <name val="Times New Roman"/>
      <family val="0"/>
    </font>
    <font>
      <i/>
      <sz val="10"/>
      <name val="Times New Roman"/>
      <family val="1"/>
    </font>
    <font>
      <i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6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3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7" fontId="6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7" fontId="7" fillId="0" borderId="15" xfId="0" applyNumberFormat="1" applyFont="1" applyBorder="1" applyAlignment="1">
      <alignment/>
    </xf>
    <xf numFmtId="37" fontId="7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37" fontId="8" fillId="0" borderId="15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9" fillId="0" borderId="15" xfId="0" applyNumberFormat="1" applyFont="1" applyBorder="1" applyAlignment="1">
      <alignment horizontal="left" wrapText="1"/>
    </xf>
    <xf numFmtId="37" fontId="6" fillId="0" borderId="15" xfId="0" applyNumberFormat="1" applyFont="1" applyBorder="1" applyAlignment="1">
      <alignment horizontal="center"/>
    </xf>
    <xf numFmtId="37" fontId="6" fillId="0" borderId="15" xfId="0" applyNumberFormat="1" applyFont="1" applyFill="1" applyBorder="1" applyAlignment="1">
      <alignment/>
    </xf>
    <xf numFmtId="37" fontId="1" fillId="0" borderId="15" xfId="0" applyNumberFormat="1" applyFont="1" applyBorder="1" applyAlignment="1">
      <alignment/>
    </xf>
    <xf numFmtId="37" fontId="6" fillId="0" borderId="15" xfId="42" applyNumberFormat="1" applyFont="1" applyBorder="1" applyAlignment="1">
      <alignment/>
    </xf>
    <xf numFmtId="37" fontId="5" fillId="0" borderId="15" xfId="42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10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7" fontId="6" fillId="0" borderId="15" xfId="0" applyNumberFormat="1" applyFont="1" applyBorder="1" applyAlignment="1">
      <alignment horizontal="right"/>
    </xf>
    <xf numFmtId="37" fontId="6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7" fontId="5" fillId="0" borderId="15" xfId="0" applyNumberFormat="1" applyFont="1" applyBorder="1" applyAlignment="1">
      <alignment horizontal="right"/>
    </xf>
    <xf numFmtId="37" fontId="5" fillId="0" borderId="15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3" fontId="5" fillId="0" borderId="17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164" fontId="6" fillId="0" borderId="17" xfId="42" applyNumberFormat="1" applyFont="1" applyFill="1" applyBorder="1" applyAlignment="1">
      <alignment horizontal="center"/>
    </xf>
    <xf numFmtId="164" fontId="6" fillId="0" borderId="18" xfId="42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0" borderId="17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7" fontId="1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7" fontId="16" fillId="0" borderId="15" xfId="42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center"/>
    </xf>
    <xf numFmtId="37" fontId="5" fillId="0" borderId="20" xfId="0" applyNumberFormat="1" applyFont="1" applyBorder="1" applyAlignment="1">
      <alignment horizontal="right"/>
    </xf>
    <xf numFmtId="37" fontId="9" fillId="0" borderId="19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1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3" fontId="26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21" fillId="33" borderId="15" xfId="0" applyNumberFormat="1" applyFont="1" applyFill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3" fontId="23" fillId="0" borderId="24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4" xfId="0" applyFont="1" applyBorder="1" applyAlignment="1">
      <alignment/>
    </xf>
    <xf numFmtId="49" fontId="0" fillId="0" borderId="15" xfId="0" applyNumberFormat="1" applyBorder="1" applyAlignment="1">
      <alignment/>
    </xf>
    <xf numFmtId="49" fontId="8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18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7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37" fontId="12" fillId="0" borderId="15" xfId="42" applyNumberFormat="1" applyFont="1" applyBorder="1" applyAlignment="1">
      <alignment horizontal="right" wrapText="1"/>
    </xf>
    <xf numFmtId="3" fontId="6" fillId="0" borderId="16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3" fontId="5" fillId="0" borderId="21" xfId="0" applyNumberFormat="1" applyFont="1" applyBorder="1" applyAlignment="1" quotePrefix="1">
      <alignment horizontal="center"/>
    </xf>
    <xf numFmtId="37" fontId="5" fillId="0" borderId="2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37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4.75390625" style="6" customWidth="1"/>
    <col min="2" max="2" width="5.625" style="5" customWidth="1"/>
    <col min="3" max="3" width="7.125" style="5" customWidth="1"/>
    <col min="4" max="4" width="31.375" style="5" customWidth="1"/>
    <col min="5" max="5" width="16.25390625" style="9" customWidth="1"/>
    <col min="6" max="6" width="23.625" style="10" customWidth="1"/>
    <col min="7" max="7" width="12.625" style="5" customWidth="1"/>
    <col min="8" max="8" width="12.625" style="5" bestFit="1" customWidth="1"/>
    <col min="9" max="16384" width="9.00390625" style="5" customWidth="1"/>
  </cols>
  <sheetData>
    <row r="1" spans="1:7" s="2" customFormat="1" ht="19.5" customHeight="1">
      <c r="A1" s="1" t="s">
        <v>394</v>
      </c>
      <c r="E1" s="3" t="s">
        <v>0</v>
      </c>
      <c r="F1" s="4"/>
      <c r="G1" s="128"/>
    </row>
    <row r="2" spans="1:6" ht="15.75">
      <c r="A2" s="1" t="s">
        <v>395</v>
      </c>
      <c r="E2" s="114" t="s">
        <v>1</v>
      </c>
      <c r="F2" s="7"/>
    </row>
    <row r="3" spans="4:6" ht="15.75">
      <c r="D3" s="167" t="s">
        <v>405</v>
      </c>
      <c r="E3" s="167"/>
      <c r="F3" s="167"/>
    </row>
    <row r="4" spans="1:7" ht="22.5" customHeight="1">
      <c r="A4" s="168" t="s">
        <v>2</v>
      </c>
      <c r="B4" s="168"/>
      <c r="C4" s="168"/>
      <c r="D4" s="168"/>
      <c r="E4" s="168"/>
      <c r="F4" s="168"/>
      <c r="G4" s="168"/>
    </row>
    <row r="5" spans="1:7" ht="21" customHeight="1">
      <c r="A5" s="169" t="s">
        <v>396</v>
      </c>
      <c r="B5" s="169"/>
      <c r="C5" s="169"/>
      <c r="D5" s="169"/>
      <c r="E5" s="169"/>
      <c r="F5" s="169"/>
      <c r="G5" s="169"/>
    </row>
    <row r="6" spans="1:7" s="8" customFormat="1" ht="15.75">
      <c r="A6" s="170"/>
      <c r="B6" s="170"/>
      <c r="C6" s="170"/>
      <c r="D6" s="170"/>
      <c r="E6" s="170"/>
      <c r="F6" s="170"/>
      <c r="G6" s="170"/>
    </row>
    <row r="7" ht="9" customHeight="1"/>
    <row r="8" spans="6:7" ht="15.75">
      <c r="F8" s="11" t="s">
        <v>3</v>
      </c>
      <c r="G8" s="11"/>
    </row>
    <row r="9" spans="1:7" s="15" customFormat="1" ht="30" customHeight="1">
      <c r="A9" s="12" t="s">
        <v>4</v>
      </c>
      <c r="B9" s="171" t="s">
        <v>5</v>
      </c>
      <c r="C9" s="172"/>
      <c r="D9" s="173"/>
      <c r="E9" s="13" t="s">
        <v>6</v>
      </c>
      <c r="F9" s="13" t="s">
        <v>7</v>
      </c>
      <c r="G9" s="14" t="s">
        <v>8</v>
      </c>
    </row>
    <row r="10" spans="1:7" s="2" customFormat="1" ht="20.25" customHeight="1">
      <c r="A10" s="16" t="s">
        <v>9</v>
      </c>
      <c r="B10" s="17" t="s">
        <v>10</v>
      </c>
      <c r="C10" s="18"/>
      <c r="D10" s="19"/>
      <c r="E10" s="20">
        <f>E11+E36</f>
        <v>136195674420</v>
      </c>
      <c r="F10" s="20">
        <f>F11+F36</f>
        <v>136442126881</v>
      </c>
      <c r="G10" s="21"/>
    </row>
    <row r="11" spans="1:7" s="2" customFormat="1" ht="18" customHeight="1">
      <c r="A11" s="22" t="s">
        <v>11</v>
      </c>
      <c r="B11" s="23" t="s">
        <v>12</v>
      </c>
      <c r="C11" s="24"/>
      <c r="D11" s="25"/>
      <c r="E11" s="102"/>
      <c r="F11" s="102"/>
      <c r="G11" s="27"/>
    </row>
    <row r="12" spans="1:7" ht="20.25" customHeight="1">
      <c r="A12" s="111">
        <v>1</v>
      </c>
      <c r="B12" s="145" t="s">
        <v>13</v>
      </c>
      <c r="C12" s="30"/>
      <c r="D12" s="31"/>
      <c r="E12" s="32"/>
      <c r="F12" s="32"/>
      <c r="G12" s="34"/>
    </row>
    <row r="13" spans="1:7" ht="20.25" customHeight="1">
      <c r="A13" s="111"/>
      <c r="B13" s="146" t="s">
        <v>397</v>
      </c>
      <c r="C13" s="30"/>
      <c r="D13" s="31"/>
      <c r="E13" s="35"/>
      <c r="F13" s="35"/>
      <c r="G13" s="34"/>
    </row>
    <row r="14" spans="1:7" ht="19.5" customHeight="1">
      <c r="A14" s="111">
        <v>2</v>
      </c>
      <c r="B14" s="145" t="s">
        <v>14</v>
      </c>
      <c r="C14" s="30"/>
      <c r="D14" s="31"/>
      <c r="E14" s="32"/>
      <c r="F14" s="32"/>
      <c r="G14" s="34"/>
    </row>
    <row r="15" spans="1:7" ht="15.75">
      <c r="A15" s="111"/>
      <c r="B15" s="146" t="s">
        <v>398</v>
      </c>
      <c r="C15" s="30"/>
      <c r="D15" s="31"/>
      <c r="E15" s="36"/>
      <c r="F15" s="36"/>
      <c r="G15" s="34"/>
    </row>
    <row r="16" spans="1:7" ht="15.75">
      <c r="A16" s="111">
        <v>3</v>
      </c>
      <c r="B16" s="145" t="s">
        <v>399</v>
      </c>
      <c r="C16" s="149"/>
      <c r="D16" s="31"/>
      <c r="E16" s="36"/>
      <c r="F16" s="36"/>
      <c r="G16" s="34"/>
    </row>
    <row r="17" spans="1:7" ht="20.25" customHeight="1">
      <c r="A17" s="111"/>
      <c r="B17" s="148"/>
      <c r="C17" s="151"/>
      <c r="D17" s="31"/>
      <c r="E17" s="32"/>
      <c r="F17" s="32"/>
      <c r="G17" s="34"/>
    </row>
    <row r="18" spans="1:8" ht="22.5" customHeight="1">
      <c r="A18" s="111">
        <v>4</v>
      </c>
      <c r="B18" s="145" t="s">
        <v>16</v>
      </c>
      <c r="C18" s="150"/>
      <c r="D18" s="31"/>
      <c r="E18" s="36"/>
      <c r="F18" s="36"/>
      <c r="G18" s="34"/>
      <c r="H18" s="36"/>
    </row>
    <row r="19" spans="1:7" ht="19.5" customHeight="1">
      <c r="A19" s="111"/>
      <c r="B19" s="146" t="s">
        <v>400</v>
      </c>
      <c r="C19" s="30"/>
      <c r="D19" s="31"/>
      <c r="E19" s="36"/>
      <c r="F19" s="36"/>
      <c r="G19" s="34"/>
    </row>
    <row r="20" spans="1:7" ht="19.5" customHeight="1">
      <c r="A20" s="58" t="s">
        <v>17</v>
      </c>
      <c r="B20" s="147" t="s">
        <v>18</v>
      </c>
      <c r="C20" s="30"/>
      <c r="D20" s="31"/>
      <c r="E20" s="36"/>
      <c r="F20" s="36"/>
      <c r="G20" s="34"/>
    </row>
    <row r="21" spans="1:7" ht="21.75" customHeight="1">
      <c r="A21" s="111">
        <v>1</v>
      </c>
      <c r="B21" s="145" t="s">
        <v>19</v>
      </c>
      <c r="C21" s="30"/>
      <c r="D21" s="31"/>
      <c r="E21" s="104"/>
      <c r="F21" s="104"/>
      <c r="G21" s="34"/>
    </row>
    <row r="22" spans="1:7" ht="19.5" customHeight="1">
      <c r="A22" s="111"/>
      <c r="B22" s="146" t="s">
        <v>397</v>
      </c>
      <c r="C22" s="30"/>
      <c r="D22" s="31"/>
      <c r="E22" s="32"/>
      <c r="F22" s="32"/>
      <c r="G22" s="107"/>
    </row>
    <row r="23" spans="1:7" ht="19.5" customHeight="1">
      <c r="A23" s="111">
        <v>2</v>
      </c>
      <c r="B23" s="145" t="s">
        <v>14</v>
      </c>
      <c r="C23" s="30"/>
      <c r="D23" s="31"/>
      <c r="E23" s="36"/>
      <c r="F23" s="36"/>
      <c r="G23" s="37"/>
    </row>
    <row r="24" spans="1:7" ht="39" customHeight="1">
      <c r="A24" s="111"/>
      <c r="B24" s="146" t="s">
        <v>398</v>
      </c>
      <c r="C24" s="30"/>
      <c r="D24" s="31"/>
      <c r="E24" s="36"/>
      <c r="F24" s="36"/>
      <c r="G24" s="37"/>
    </row>
    <row r="25" spans="1:7" s="2" customFormat="1" ht="19.5" customHeight="1">
      <c r="A25" s="111">
        <v>3</v>
      </c>
      <c r="B25" s="145" t="s">
        <v>21</v>
      </c>
      <c r="C25" s="24"/>
      <c r="D25" s="25"/>
      <c r="E25" s="38"/>
      <c r="F25" s="38"/>
      <c r="G25" s="27"/>
    </row>
    <row r="26" spans="1:7" ht="17.25" customHeight="1">
      <c r="A26" s="111"/>
      <c r="B26" s="146" t="s">
        <v>400</v>
      </c>
      <c r="C26" s="30"/>
      <c r="D26" s="31"/>
      <c r="E26" s="36"/>
      <c r="F26" s="36"/>
      <c r="G26" s="34"/>
    </row>
    <row r="27" spans="1:7" ht="17.25" customHeight="1">
      <c r="A27" s="58" t="s">
        <v>22</v>
      </c>
      <c r="B27" s="147" t="s">
        <v>401</v>
      </c>
      <c r="C27" s="30"/>
      <c r="D27" s="31"/>
      <c r="E27" s="36"/>
      <c r="F27" s="36"/>
      <c r="G27" s="34"/>
    </row>
    <row r="28" spans="1:7" ht="17.25" customHeight="1">
      <c r="A28" s="111">
        <v>1</v>
      </c>
      <c r="B28" s="145" t="s">
        <v>19</v>
      </c>
      <c r="C28" s="30"/>
      <c r="D28" s="31"/>
      <c r="E28" s="36"/>
      <c r="F28" s="36"/>
      <c r="G28" s="34"/>
    </row>
    <row r="29" spans="1:6" s="2" customFormat="1" ht="19.5" customHeight="1">
      <c r="A29" s="111"/>
      <c r="B29" s="146" t="s">
        <v>397</v>
      </c>
      <c r="C29" s="24"/>
      <c r="D29" s="25"/>
      <c r="E29" s="102"/>
      <c r="F29" s="102"/>
    </row>
    <row r="30" spans="1:7" ht="18.75" customHeight="1">
      <c r="A30" s="111">
        <v>2</v>
      </c>
      <c r="B30" s="145" t="s">
        <v>20</v>
      </c>
      <c r="C30" s="30"/>
      <c r="D30" s="31"/>
      <c r="E30" s="26"/>
      <c r="F30" s="26"/>
      <c r="G30" s="34"/>
    </row>
    <row r="31" spans="1:7" ht="15.75">
      <c r="A31" s="111"/>
      <c r="B31" s="146" t="s">
        <v>398</v>
      </c>
      <c r="C31" s="30"/>
      <c r="D31" s="31"/>
      <c r="E31" s="36"/>
      <c r="F31" s="36"/>
      <c r="G31" s="34"/>
    </row>
    <row r="32" spans="1:7" ht="15.75">
      <c r="A32" s="111">
        <v>3</v>
      </c>
      <c r="B32" s="145" t="s">
        <v>15</v>
      </c>
      <c r="C32" s="30"/>
      <c r="D32" s="31"/>
      <c r="E32" s="36"/>
      <c r="F32" s="36"/>
      <c r="G32" s="34"/>
    </row>
    <row r="33" spans="1:7" ht="15.75">
      <c r="A33" s="111"/>
      <c r="B33" s="30"/>
      <c r="C33" s="30"/>
      <c r="D33" s="31"/>
      <c r="E33" s="36"/>
      <c r="F33" s="36"/>
      <c r="G33" s="34"/>
    </row>
    <row r="34" spans="1:7" ht="18.75" customHeight="1">
      <c r="A34" s="111">
        <v>4</v>
      </c>
      <c r="B34" s="145" t="s">
        <v>21</v>
      </c>
      <c r="C34" s="30"/>
      <c r="D34" s="31"/>
      <c r="E34" s="32"/>
      <c r="F34" s="32"/>
      <c r="G34" s="34"/>
    </row>
    <row r="35" spans="1:7" ht="15.75">
      <c r="A35" s="111"/>
      <c r="B35" s="146" t="s">
        <v>400</v>
      </c>
      <c r="C35" s="30"/>
      <c r="D35" s="31"/>
      <c r="E35" s="36"/>
      <c r="F35" s="36"/>
      <c r="G35" s="34"/>
    </row>
    <row r="36" spans="1:6" s="2" customFormat="1" ht="19.5" customHeight="1">
      <c r="A36" s="22" t="s">
        <v>23</v>
      </c>
      <c r="B36" s="23" t="s">
        <v>24</v>
      </c>
      <c r="C36" s="24"/>
      <c r="D36" s="25"/>
      <c r="E36" s="41">
        <f>E37+E38</f>
        <v>136195674420</v>
      </c>
      <c r="F36" s="41">
        <f>F37+F38</f>
        <v>136442126881</v>
      </c>
    </row>
    <row r="37" spans="1:7" s="2" customFormat="1" ht="16.5" customHeight="1">
      <c r="A37" s="22"/>
      <c r="B37" s="29" t="s">
        <v>25</v>
      </c>
      <c r="C37" s="24"/>
      <c r="D37" s="25"/>
      <c r="E37" s="42">
        <v>946</v>
      </c>
      <c r="F37" s="42">
        <f>235945607+10507800</f>
        <v>246453407</v>
      </c>
      <c r="G37" s="43"/>
    </row>
    <row r="38" spans="1:7" s="2" customFormat="1" ht="30.75" customHeight="1">
      <c r="A38" s="22"/>
      <c r="B38" s="29" t="s">
        <v>26</v>
      </c>
      <c r="C38" s="24"/>
      <c r="D38" s="25"/>
      <c r="E38" s="42">
        <f>87442750930+8024738544+9884184000+30844000000</f>
        <v>136195673474</v>
      </c>
      <c r="F38" s="42">
        <f>87442750930+8024738544+9884184000+30844000000</f>
        <v>136195673474</v>
      </c>
      <c r="G38" s="43" t="s">
        <v>274</v>
      </c>
    </row>
    <row r="39" spans="1:7" s="2" customFormat="1" ht="35.25" customHeight="1">
      <c r="A39" s="22" t="s">
        <v>27</v>
      </c>
      <c r="B39" s="23" t="s">
        <v>28</v>
      </c>
      <c r="C39" s="24"/>
      <c r="D39" s="25"/>
      <c r="E39" s="26" t="e">
        <f>E40+E192+E235</f>
        <v>#REF!</v>
      </c>
      <c r="F39" s="39" t="e">
        <f>F40+F192+F235</f>
        <v>#REF!</v>
      </c>
      <c r="G39" s="27"/>
    </row>
    <row r="40" spans="1:7" s="2" customFormat="1" ht="20.25" customHeight="1">
      <c r="A40" s="22" t="s">
        <v>11</v>
      </c>
      <c r="B40" s="23" t="s">
        <v>29</v>
      </c>
      <c r="C40" s="24"/>
      <c r="D40" s="25"/>
      <c r="E40" s="26" t="e">
        <f>#REF!+E41+E171</f>
        <v>#REF!</v>
      </c>
      <c r="F40" s="26" t="e">
        <f>F41+F171+#REF!</f>
        <v>#REF!</v>
      </c>
      <c r="G40" s="27"/>
    </row>
    <row r="41" spans="1:7" s="2" customFormat="1" ht="18.75" customHeight="1">
      <c r="A41" s="22">
        <v>1</v>
      </c>
      <c r="B41" s="44" t="s">
        <v>402</v>
      </c>
      <c r="C41" s="24"/>
      <c r="D41" s="25"/>
      <c r="E41" s="32">
        <f>E42+E75+E145+E163</f>
        <v>73187041055</v>
      </c>
      <c r="F41" s="32">
        <f>F42+F75+F145+F163</f>
        <v>73187041055</v>
      </c>
      <c r="G41" s="40"/>
    </row>
    <row r="42" spans="1:7" s="51" customFormat="1" ht="20.25" customHeight="1">
      <c r="A42" s="45"/>
      <c r="B42" s="46" t="s">
        <v>30</v>
      </c>
      <c r="C42" s="47"/>
      <c r="D42" s="48" t="s">
        <v>31</v>
      </c>
      <c r="E42" s="49">
        <v>73187041055</v>
      </c>
      <c r="F42" s="49">
        <v>73187041055</v>
      </c>
      <c r="G42" s="36"/>
    </row>
    <row r="43" spans="1:7" s="51" customFormat="1" ht="16.5" customHeight="1">
      <c r="A43" s="45"/>
      <c r="B43" s="52" t="s">
        <v>32</v>
      </c>
      <c r="C43" s="53"/>
      <c r="D43" s="54" t="s">
        <v>33</v>
      </c>
      <c r="E43" s="55">
        <f>E44+E45+E46+E47</f>
        <v>1928715924</v>
      </c>
      <c r="F43" s="55">
        <f>E43</f>
        <v>1928715924</v>
      </c>
      <c r="G43" s="57"/>
    </row>
    <row r="44" spans="1:7" s="51" customFormat="1" ht="16.5" customHeight="1">
      <c r="A44" s="45"/>
      <c r="B44" s="52"/>
      <c r="C44" s="53" t="s">
        <v>34</v>
      </c>
      <c r="D44" s="54" t="s">
        <v>35</v>
      </c>
      <c r="E44" s="55">
        <v>1823763152</v>
      </c>
      <c r="F44" s="55">
        <f>E44</f>
        <v>1823763152</v>
      </c>
      <c r="G44" s="57"/>
    </row>
    <row r="45" spans="1:7" s="51" customFormat="1" ht="16.5" customHeight="1">
      <c r="A45" s="45"/>
      <c r="B45" s="52"/>
      <c r="C45" s="53" t="s">
        <v>36</v>
      </c>
      <c r="D45" s="54" t="s">
        <v>37</v>
      </c>
      <c r="E45" s="55"/>
      <c r="F45" s="55">
        <f aca="true" t="shared" si="0" ref="F45:F109">E45</f>
        <v>0</v>
      </c>
      <c r="G45" s="57"/>
    </row>
    <row r="46" spans="1:7" s="51" customFormat="1" ht="16.5" customHeight="1">
      <c r="A46" s="45"/>
      <c r="B46" s="52"/>
      <c r="C46" s="53" t="s">
        <v>38</v>
      </c>
      <c r="D46" s="54" t="s">
        <v>39</v>
      </c>
      <c r="E46" s="55">
        <v>92460000</v>
      </c>
      <c r="F46" s="55">
        <f t="shared" si="0"/>
        <v>92460000</v>
      </c>
      <c r="G46" s="57"/>
    </row>
    <row r="47" spans="1:7" s="51" customFormat="1" ht="16.5" customHeight="1">
      <c r="A47" s="45"/>
      <c r="B47" s="52"/>
      <c r="C47" s="53">
        <v>6049</v>
      </c>
      <c r="D47" s="54" t="s">
        <v>404</v>
      </c>
      <c r="E47" s="55">
        <v>12492772</v>
      </c>
      <c r="F47" s="55">
        <f t="shared" si="0"/>
        <v>12492772</v>
      </c>
      <c r="G47" s="57"/>
    </row>
    <row r="48" spans="1:7" s="51" customFormat="1" ht="27.75" customHeight="1">
      <c r="A48" s="45"/>
      <c r="B48" s="52" t="s">
        <v>40</v>
      </c>
      <c r="C48" s="53"/>
      <c r="D48" s="152" t="s">
        <v>403</v>
      </c>
      <c r="E48" s="55"/>
      <c r="F48" s="55">
        <f t="shared" si="0"/>
        <v>0</v>
      </c>
      <c r="G48" s="57"/>
    </row>
    <row r="49" spans="1:7" s="51" customFormat="1" ht="33.75" customHeight="1">
      <c r="A49" s="45"/>
      <c r="B49" s="52"/>
      <c r="C49" s="53" t="s">
        <v>41</v>
      </c>
      <c r="D49" s="152" t="s">
        <v>403</v>
      </c>
      <c r="E49" s="55"/>
      <c r="F49" s="55">
        <f t="shared" si="0"/>
        <v>0</v>
      </c>
      <c r="G49" s="57"/>
    </row>
    <row r="50" spans="1:7" s="51" customFormat="1" ht="16.5" customHeight="1">
      <c r="A50" s="45"/>
      <c r="B50" s="52"/>
      <c r="C50" s="53" t="s">
        <v>42</v>
      </c>
      <c r="D50" s="54" t="s">
        <v>43</v>
      </c>
      <c r="E50" s="55"/>
      <c r="F50" s="55">
        <f t="shared" si="0"/>
        <v>0</v>
      </c>
      <c r="G50" s="57"/>
    </row>
    <row r="51" spans="1:7" s="51" customFormat="1" ht="16.5" customHeight="1">
      <c r="A51" s="45"/>
      <c r="B51" s="52" t="s">
        <v>44</v>
      </c>
      <c r="C51" s="53"/>
      <c r="D51" s="54" t="s">
        <v>45</v>
      </c>
      <c r="E51" s="55"/>
      <c r="F51" s="55">
        <f t="shared" si="0"/>
        <v>0</v>
      </c>
      <c r="G51" s="57"/>
    </row>
    <row r="52" spans="1:7" s="51" customFormat="1" ht="16.5" customHeight="1">
      <c r="A52" s="45"/>
      <c r="B52" s="52"/>
      <c r="C52" s="53" t="s">
        <v>46</v>
      </c>
      <c r="D52" s="54" t="s">
        <v>47</v>
      </c>
      <c r="E52" s="55">
        <v>32200008</v>
      </c>
      <c r="F52" s="55">
        <f t="shared" si="0"/>
        <v>32200008</v>
      </c>
      <c r="G52" s="57"/>
    </row>
    <row r="53" spans="1:7" s="51" customFormat="1" ht="16.5" customHeight="1">
      <c r="A53" s="45"/>
      <c r="B53" s="52"/>
      <c r="C53" s="53" t="s">
        <v>48</v>
      </c>
      <c r="D53" s="54" t="s">
        <v>49</v>
      </c>
      <c r="E53" s="55"/>
      <c r="F53" s="55">
        <f t="shared" si="0"/>
        <v>0</v>
      </c>
      <c r="G53" s="57"/>
    </row>
    <row r="54" spans="1:7" s="51" customFormat="1" ht="16.5" customHeight="1">
      <c r="A54" s="45"/>
      <c r="B54" s="52"/>
      <c r="C54" s="53" t="s">
        <v>50</v>
      </c>
      <c r="D54" s="54" t="s">
        <v>51</v>
      </c>
      <c r="E54" s="55"/>
      <c r="F54" s="55">
        <f t="shared" si="0"/>
        <v>0</v>
      </c>
      <c r="G54" s="57"/>
    </row>
    <row r="55" spans="1:7" s="51" customFormat="1" ht="16.5" customHeight="1">
      <c r="A55" s="45"/>
      <c r="B55" s="52"/>
      <c r="C55" s="53" t="s">
        <v>52</v>
      </c>
      <c r="D55" s="54" t="s">
        <v>53</v>
      </c>
      <c r="E55" s="55"/>
      <c r="F55" s="55">
        <f t="shared" si="0"/>
        <v>0</v>
      </c>
      <c r="G55" s="57"/>
    </row>
    <row r="56" spans="1:7" s="51" customFormat="1" ht="16.5" customHeight="1">
      <c r="A56" s="45"/>
      <c r="B56" s="52"/>
      <c r="C56" s="53" t="s">
        <v>54</v>
      </c>
      <c r="D56" s="54" t="s">
        <v>55</v>
      </c>
      <c r="E56" s="55">
        <v>561219207</v>
      </c>
      <c r="F56" s="55">
        <f t="shared" si="0"/>
        <v>561219207</v>
      </c>
      <c r="G56" s="57"/>
    </row>
    <row r="57" spans="1:7" s="51" customFormat="1" ht="16.5" customHeight="1">
      <c r="A57" s="45"/>
      <c r="B57" s="52"/>
      <c r="C57" s="53" t="s">
        <v>56</v>
      </c>
      <c r="D57" s="54" t="s">
        <v>57</v>
      </c>
      <c r="E57" s="55">
        <v>5865000</v>
      </c>
      <c r="F57" s="55">
        <f t="shared" si="0"/>
        <v>5865000</v>
      </c>
      <c r="G57" s="57"/>
    </row>
    <row r="58" spans="1:7" s="51" customFormat="1" ht="16.5" customHeight="1">
      <c r="A58" s="45"/>
      <c r="B58" s="52"/>
      <c r="C58" s="53" t="s">
        <v>58</v>
      </c>
      <c r="D58" s="54" t="s">
        <v>59</v>
      </c>
      <c r="E58" s="55">
        <v>357819081</v>
      </c>
      <c r="F58" s="55">
        <f t="shared" si="0"/>
        <v>357819081</v>
      </c>
      <c r="G58" s="57"/>
    </row>
    <row r="59" spans="1:7" s="51" customFormat="1" ht="16.5" customHeight="1">
      <c r="A59" s="45"/>
      <c r="B59" s="52"/>
      <c r="C59" s="53" t="s">
        <v>60</v>
      </c>
      <c r="D59" s="54" t="s">
        <v>61</v>
      </c>
      <c r="E59" s="55"/>
      <c r="F59" s="55">
        <f t="shared" si="0"/>
        <v>0</v>
      </c>
      <c r="G59" s="57"/>
    </row>
    <row r="60" spans="1:7" s="51" customFormat="1" ht="16.5" customHeight="1">
      <c r="A60" s="45"/>
      <c r="B60" s="52" t="s">
        <v>62</v>
      </c>
      <c r="C60" s="53"/>
      <c r="D60" s="54" t="s">
        <v>63</v>
      </c>
      <c r="E60" s="55"/>
      <c r="F60" s="55">
        <f t="shared" si="0"/>
        <v>0</v>
      </c>
      <c r="G60" s="57"/>
    </row>
    <row r="61" spans="1:7" s="51" customFormat="1" ht="16.5" customHeight="1">
      <c r="A61" s="45"/>
      <c r="B61" s="52"/>
      <c r="C61" s="53" t="s">
        <v>64</v>
      </c>
      <c r="D61" s="54" t="s">
        <v>65</v>
      </c>
      <c r="E61" s="55"/>
      <c r="F61" s="55">
        <f t="shared" si="0"/>
        <v>0</v>
      </c>
      <c r="G61" s="57"/>
    </row>
    <row r="62" spans="1:7" s="51" customFormat="1" ht="16.5" customHeight="1">
      <c r="A62" s="45"/>
      <c r="B62" s="52" t="s">
        <v>66</v>
      </c>
      <c r="C62" s="53"/>
      <c r="D62" s="54" t="s">
        <v>67</v>
      </c>
      <c r="E62" s="55"/>
      <c r="F62" s="55">
        <f t="shared" si="0"/>
        <v>0</v>
      </c>
      <c r="G62" s="57"/>
    </row>
    <row r="63" spans="1:7" s="51" customFormat="1" ht="16.5" customHeight="1">
      <c r="A63" s="45"/>
      <c r="B63" s="52"/>
      <c r="C63" s="53" t="s">
        <v>68</v>
      </c>
      <c r="D63" s="54" t="s">
        <v>69</v>
      </c>
      <c r="E63" s="55"/>
      <c r="F63" s="55">
        <f t="shared" si="0"/>
        <v>0</v>
      </c>
      <c r="G63" s="57"/>
    </row>
    <row r="64" spans="1:7" s="51" customFormat="1" ht="16.5" customHeight="1">
      <c r="A64" s="45"/>
      <c r="B64" s="52"/>
      <c r="C64" s="53" t="s">
        <v>70</v>
      </c>
      <c r="D64" s="54" t="s">
        <v>43</v>
      </c>
      <c r="E64" s="55"/>
      <c r="F64" s="55">
        <f t="shared" si="0"/>
        <v>0</v>
      </c>
      <c r="G64" s="57"/>
    </row>
    <row r="65" spans="1:7" s="51" customFormat="1" ht="16.5" customHeight="1">
      <c r="A65" s="45"/>
      <c r="B65" s="52" t="s">
        <v>71</v>
      </c>
      <c r="C65" s="53"/>
      <c r="D65" s="54" t="s">
        <v>72</v>
      </c>
      <c r="E65" s="55"/>
      <c r="F65" s="55">
        <f t="shared" si="0"/>
        <v>0</v>
      </c>
      <c r="G65" s="57"/>
    </row>
    <row r="66" spans="1:7" s="51" customFormat="1" ht="16.5" customHeight="1">
      <c r="A66" s="45"/>
      <c r="B66" s="52"/>
      <c r="C66" s="53" t="s">
        <v>73</v>
      </c>
      <c r="D66" s="54" t="s">
        <v>74</v>
      </c>
      <c r="E66" s="55"/>
      <c r="F66" s="55">
        <f t="shared" si="0"/>
        <v>0</v>
      </c>
      <c r="G66" s="57"/>
    </row>
    <row r="67" spans="1:7" s="51" customFormat="1" ht="16.5" customHeight="1">
      <c r="A67" s="45"/>
      <c r="B67" s="52"/>
      <c r="C67" s="53" t="s">
        <v>276</v>
      </c>
      <c r="D67" s="54" t="s">
        <v>277</v>
      </c>
      <c r="E67" s="55"/>
      <c r="F67" s="55">
        <f t="shared" si="0"/>
        <v>0</v>
      </c>
      <c r="G67" s="57"/>
    </row>
    <row r="68" spans="1:7" s="51" customFormat="1" ht="16.5" customHeight="1">
      <c r="A68" s="45"/>
      <c r="B68" s="52" t="s">
        <v>75</v>
      </c>
      <c r="C68" s="53"/>
      <c r="D68" s="54" t="s">
        <v>76</v>
      </c>
      <c r="E68" s="55"/>
      <c r="F68" s="55">
        <f t="shared" si="0"/>
        <v>0</v>
      </c>
      <c r="G68" s="57"/>
    </row>
    <row r="69" spans="1:7" s="51" customFormat="1" ht="16.5" customHeight="1">
      <c r="A69" s="45"/>
      <c r="B69" s="52"/>
      <c r="C69" s="53" t="s">
        <v>77</v>
      </c>
      <c r="D69" s="54" t="s">
        <v>78</v>
      </c>
      <c r="E69" s="55"/>
      <c r="F69" s="55">
        <f t="shared" si="0"/>
        <v>0</v>
      </c>
      <c r="G69" s="57"/>
    </row>
    <row r="70" spans="1:7" s="51" customFormat="1" ht="16.5" customHeight="1">
      <c r="A70" s="45"/>
      <c r="B70" s="52"/>
      <c r="C70" s="53" t="s">
        <v>79</v>
      </c>
      <c r="D70" s="54" t="s">
        <v>80</v>
      </c>
      <c r="E70" s="55"/>
      <c r="F70" s="55">
        <f t="shared" si="0"/>
        <v>0</v>
      </c>
      <c r="G70" s="57"/>
    </row>
    <row r="71" spans="1:7" s="51" customFormat="1" ht="16.5" customHeight="1">
      <c r="A71" s="45"/>
      <c r="B71" s="52"/>
      <c r="C71" s="53" t="s">
        <v>81</v>
      </c>
      <c r="D71" s="54" t="s">
        <v>82</v>
      </c>
      <c r="E71" s="55"/>
      <c r="F71" s="55">
        <f t="shared" si="0"/>
        <v>0</v>
      </c>
      <c r="G71" s="57"/>
    </row>
    <row r="72" spans="1:7" s="51" customFormat="1" ht="16.5" customHeight="1">
      <c r="A72" s="45"/>
      <c r="B72" s="52"/>
      <c r="C72" s="53" t="s">
        <v>83</v>
      </c>
      <c r="D72" s="54" t="s">
        <v>84</v>
      </c>
      <c r="E72" s="55"/>
      <c r="F72" s="55">
        <f t="shared" si="0"/>
        <v>0</v>
      </c>
      <c r="G72" s="57"/>
    </row>
    <row r="73" spans="1:7" s="51" customFormat="1" ht="16.5" customHeight="1">
      <c r="A73" s="45"/>
      <c r="B73" s="52" t="s">
        <v>85</v>
      </c>
      <c r="C73" s="53"/>
      <c r="D73" s="54" t="s">
        <v>86</v>
      </c>
      <c r="E73" s="55"/>
      <c r="F73" s="55">
        <f t="shared" si="0"/>
        <v>0</v>
      </c>
      <c r="G73" s="57"/>
    </row>
    <row r="74" spans="1:7" s="51" customFormat="1" ht="16.5" customHeight="1">
      <c r="A74" s="45"/>
      <c r="B74" s="52"/>
      <c r="C74" s="53" t="s">
        <v>87</v>
      </c>
      <c r="D74" s="54" t="s">
        <v>278</v>
      </c>
      <c r="E74" s="55"/>
      <c r="F74" s="55">
        <f t="shared" si="0"/>
        <v>0</v>
      </c>
      <c r="G74" s="57"/>
    </row>
    <row r="75" spans="1:7" s="62" customFormat="1" ht="20.25" customHeight="1">
      <c r="A75" s="58"/>
      <c r="B75" s="59" t="s">
        <v>30</v>
      </c>
      <c r="C75" s="60"/>
      <c r="D75" s="48" t="s">
        <v>88</v>
      </c>
      <c r="E75" s="49"/>
      <c r="F75" s="55">
        <f t="shared" si="0"/>
        <v>0</v>
      </c>
      <c r="G75" s="61"/>
    </row>
    <row r="76" spans="1:7" s="51" customFormat="1" ht="16.5" customHeight="1">
      <c r="A76" s="45"/>
      <c r="B76" s="52" t="s">
        <v>89</v>
      </c>
      <c r="C76" s="53"/>
      <c r="D76" s="54" t="s">
        <v>90</v>
      </c>
      <c r="E76" s="55"/>
      <c r="F76" s="55">
        <f t="shared" si="0"/>
        <v>0</v>
      </c>
      <c r="G76" s="57"/>
    </row>
    <row r="77" spans="1:7" s="51" customFormat="1" ht="16.5" customHeight="1">
      <c r="A77" s="45"/>
      <c r="B77" s="52"/>
      <c r="C77" s="53" t="s">
        <v>91</v>
      </c>
      <c r="D77" s="54" t="s">
        <v>92</v>
      </c>
      <c r="E77" s="55"/>
      <c r="F77" s="55">
        <f t="shared" si="0"/>
        <v>0</v>
      </c>
      <c r="G77" s="57"/>
    </row>
    <row r="78" spans="1:7" s="51" customFormat="1" ht="16.5" customHeight="1">
      <c r="A78" s="45"/>
      <c r="B78" s="52"/>
      <c r="C78" s="53" t="s">
        <v>93</v>
      </c>
      <c r="D78" s="54" t="s">
        <v>94</v>
      </c>
      <c r="E78" s="55"/>
      <c r="F78" s="55">
        <f t="shared" si="0"/>
        <v>0</v>
      </c>
      <c r="G78" s="57"/>
    </row>
    <row r="79" spans="1:7" s="51" customFormat="1" ht="16.5" customHeight="1">
      <c r="A79" s="45"/>
      <c r="B79" s="52"/>
      <c r="C79" s="53" t="s">
        <v>95</v>
      </c>
      <c r="D79" s="54" t="s">
        <v>96</v>
      </c>
      <c r="E79" s="55"/>
      <c r="F79" s="55">
        <f t="shared" si="0"/>
        <v>0</v>
      </c>
      <c r="G79" s="57"/>
    </row>
    <row r="80" spans="1:7" s="51" customFormat="1" ht="16.5" customHeight="1">
      <c r="A80" s="45"/>
      <c r="B80" s="52"/>
      <c r="C80" s="53" t="s">
        <v>97</v>
      </c>
      <c r="D80" s="54" t="s">
        <v>98</v>
      </c>
      <c r="E80" s="55"/>
      <c r="F80" s="55">
        <f t="shared" si="0"/>
        <v>0</v>
      </c>
      <c r="G80" s="57"/>
    </row>
    <row r="81" spans="1:7" s="51" customFormat="1" ht="16.5" customHeight="1">
      <c r="A81" s="45"/>
      <c r="B81" s="52"/>
      <c r="C81" s="53" t="s">
        <v>99</v>
      </c>
      <c r="D81" s="54" t="s">
        <v>43</v>
      </c>
      <c r="E81" s="55"/>
      <c r="F81" s="55">
        <f t="shared" si="0"/>
        <v>0</v>
      </c>
      <c r="G81" s="57"/>
    </row>
    <row r="82" spans="1:7" s="51" customFormat="1" ht="16.5" customHeight="1">
      <c r="A82" s="45"/>
      <c r="B82" s="52" t="s">
        <v>100</v>
      </c>
      <c r="C82" s="53"/>
      <c r="D82" s="54" t="s">
        <v>101</v>
      </c>
      <c r="E82" s="55"/>
      <c r="F82" s="55">
        <f t="shared" si="0"/>
        <v>0</v>
      </c>
      <c r="G82" s="57"/>
    </row>
    <row r="83" spans="1:7" s="51" customFormat="1" ht="16.5" customHeight="1">
      <c r="A83" s="45"/>
      <c r="B83" s="52"/>
      <c r="C83" s="53" t="s">
        <v>102</v>
      </c>
      <c r="D83" s="54" t="s">
        <v>103</v>
      </c>
      <c r="E83" s="55"/>
      <c r="F83" s="55">
        <f t="shared" si="0"/>
        <v>0</v>
      </c>
      <c r="G83" s="57"/>
    </row>
    <row r="84" spans="1:7" s="51" customFormat="1" ht="16.5" customHeight="1">
      <c r="A84" s="45"/>
      <c r="B84" s="52"/>
      <c r="C84" s="53" t="s">
        <v>104</v>
      </c>
      <c r="D84" s="54" t="s">
        <v>105</v>
      </c>
      <c r="E84" s="55"/>
      <c r="F84" s="55">
        <f t="shared" si="0"/>
        <v>0</v>
      </c>
      <c r="G84" s="57"/>
    </row>
    <row r="85" spans="1:7" s="51" customFormat="1" ht="16.5" customHeight="1">
      <c r="A85" s="45"/>
      <c r="B85" s="52"/>
      <c r="C85" s="53" t="s">
        <v>106</v>
      </c>
      <c r="D85" s="54" t="s">
        <v>107</v>
      </c>
      <c r="E85" s="55"/>
      <c r="F85" s="55">
        <f t="shared" si="0"/>
        <v>0</v>
      </c>
      <c r="G85" s="57"/>
    </row>
    <row r="86" spans="1:7" s="51" customFormat="1" ht="16.5" customHeight="1">
      <c r="A86" s="45"/>
      <c r="B86" s="52" t="s">
        <v>108</v>
      </c>
      <c r="C86" s="53"/>
      <c r="D86" s="54" t="s">
        <v>109</v>
      </c>
      <c r="E86" s="55"/>
      <c r="F86" s="55">
        <f t="shared" si="0"/>
        <v>0</v>
      </c>
      <c r="G86" s="57"/>
    </row>
    <row r="87" spans="1:7" s="51" customFormat="1" ht="16.5" customHeight="1">
      <c r="A87" s="45"/>
      <c r="B87" s="52"/>
      <c r="C87" s="53" t="s">
        <v>110</v>
      </c>
      <c r="D87" s="54" t="s">
        <v>111</v>
      </c>
      <c r="E87" s="55"/>
      <c r="F87" s="55">
        <f t="shared" si="0"/>
        <v>0</v>
      </c>
      <c r="G87" s="57"/>
    </row>
    <row r="88" spans="1:7" s="51" customFormat="1" ht="16.5" customHeight="1">
      <c r="A88" s="45"/>
      <c r="B88" s="52"/>
      <c r="C88" s="53" t="s">
        <v>112</v>
      </c>
      <c r="D88" s="54" t="s">
        <v>113</v>
      </c>
      <c r="E88" s="55"/>
      <c r="F88" s="55">
        <f t="shared" si="0"/>
        <v>0</v>
      </c>
      <c r="G88" s="57"/>
    </row>
    <row r="89" spans="1:7" s="51" customFormat="1" ht="16.5" customHeight="1">
      <c r="A89" s="45"/>
      <c r="B89" s="52"/>
      <c r="C89" s="53" t="s">
        <v>114</v>
      </c>
      <c r="D89" s="54" t="s">
        <v>115</v>
      </c>
      <c r="E89" s="55"/>
      <c r="F89" s="55">
        <f t="shared" si="0"/>
        <v>0</v>
      </c>
      <c r="G89" s="57"/>
    </row>
    <row r="90" spans="1:7" s="51" customFormat="1" ht="16.5" customHeight="1">
      <c r="A90" s="45"/>
      <c r="B90" s="52"/>
      <c r="C90" s="53" t="s">
        <v>116</v>
      </c>
      <c r="D90" s="54" t="s">
        <v>117</v>
      </c>
      <c r="E90" s="55"/>
      <c r="F90" s="55">
        <f t="shared" si="0"/>
        <v>0</v>
      </c>
      <c r="G90" s="57"/>
    </row>
    <row r="91" spans="1:7" s="51" customFormat="1" ht="16.5" customHeight="1">
      <c r="A91" s="45"/>
      <c r="B91" s="52"/>
      <c r="C91" s="53" t="s">
        <v>118</v>
      </c>
      <c r="D91" s="54" t="s">
        <v>119</v>
      </c>
      <c r="E91" s="55"/>
      <c r="F91" s="55">
        <f t="shared" si="0"/>
        <v>0</v>
      </c>
      <c r="G91" s="57"/>
    </row>
    <row r="92" spans="1:7" s="51" customFormat="1" ht="16.5" customHeight="1">
      <c r="A92" s="45"/>
      <c r="B92" s="52"/>
      <c r="C92" s="53" t="s">
        <v>120</v>
      </c>
      <c r="D92" s="54" t="s">
        <v>121</v>
      </c>
      <c r="E92" s="55"/>
      <c r="F92" s="55">
        <f t="shared" si="0"/>
        <v>0</v>
      </c>
      <c r="G92" s="57"/>
    </row>
    <row r="93" spans="1:7" s="51" customFormat="1" ht="16.5" customHeight="1">
      <c r="A93" s="45"/>
      <c r="B93" s="52"/>
      <c r="C93" s="53" t="s">
        <v>122</v>
      </c>
      <c r="D93" s="54" t="s">
        <v>123</v>
      </c>
      <c r="E93" s="55"/>
      <c r="F93" s="55">
        <f t="shared" si="0"/>
        <v>0</v>
      </c>
      <c r="G93" s="57"/>
    </row>
    <row r="94" spans="1:7" s="51" customFormat="1" ht="16.5" customHeight="1">
      <c r="A94" s="45"/>
      <c r="B94" s="52"/>
      <c r="C94" s="53" t="s">
        <v>124</v>
      </c>
      <c r="D94" s="54" t="s">
        <v>125</v>
      </c>
      <c r="E94" s="55"/>
      <c r="F94" s="55">
        <f t="shared" si="0"/>
        <v>0</v>
      </c>
      <c r="G94" s="57"/>
    </row>
    <row r="95" spans="1:7" s="51" customFormat="1" ht="16.5" customHeight="1">
      <c r="A95" s="45"/>
      <c r="B95" s="52" t="s">
        <v>126</v>
      </c>
      <c r="C95" s="53"/>
      <c r="D95" s="54" t="s">
        <v>127</v>
      </c>
      <c r="E95" s="55"/>
      <c r="F95" s="55">
        <f t="shared" si="0"/>
        <v>0</v>
      </c>
      <c r="G95" s="57"/>
    </row>
    <row r="96" spans="1:7" s="51" customFormat="1" ht="16.5" customHeight="1">
      <c r="A96" s="45"/>
      <c r="B96" s="52"/>
      <c r="C96" s="53" t="s">
        <v>128</v>
      </c>
      <c r="D96" s="54" t="s">
        <v>129</v>
      </c>
      <c r="E96" s="55"/>
      <c r="F96" s="55">
        <f t="shared" si="0"/>
        <v>0</v>
      </c>
      <c r="G96" s="57"/>
    </row>
    <row r="97" spans="1:7" s="51" customFormat="1" ht="16.5" customHeight="1">
      <c r="A97" s="45"/>
      <c r="B97" s="52"/>
      <c r="C97" s="53" t="s">
        <v>253</v>
      </c>
      <c r="D97" s="54" t="s">
        <v>254</v>
      </c>
      <c r="E97" s="55"/>
      <c r="F97" s="55">
        <f t="shared" si="0"/>
        <v>0</v>
      </c>
      <c r="G97" s="57"/>
    </row>
    <row r="98" spans="1:7" s="51" customFormat="1" ht="16.5" customHeight="1">
      <c r="A98" s="45"/>
      <c r="B98" s="52"/>
      <c r="C98" s="53" t="s">
        <v>268</v>
      </c>
      <c r="D98" s="54" t="s">
        <v>280</v>
      </c>
      <c r="E98" s="55"/>
      <c r="F98" s="55">
        <f t="shared" si="0"/>
        <v>0</v>
      </c>
      <c r="G98" s="57"/>
    </row>
    <row r="99" spans="1:7" s="51" customFormat="1" ht="16.5" customHeight="1">
      <c r="A99" s="45"/>
      <c r="B99" s="52"/>
      <c r="C99" s="53" t="s">
        <v>133</v>
      </c>
      <c r="D99" s="54" t="s">
        <v>134</v>
      </c>
      <c r="E99" s="55"/>
      <c r="F99" s="55">
        <f t="shared" si="0"/>
        <v>0</v>
      </c>
      <c r="G99" s="57"/>
    </row>
    <row r="100" spans="1:7" s="51" customFormat="1" ht="16.5" customHeight="1">
      <c r="A100" s="45"/>
      <c r="B100" s="52" t="s">
        <v>135</v>
      </c>
      <c r="C100" s="53"/>
      <c r="D100" s="54" t="s">
        <v>136</v>
      </c>
      <c r="E100" s="55"/>
      <c r="F100" s="55">
        <f t="shared" si="0"/>
        <v>0</v>
      </c>
      <c r="G100" s="57"/>
    </row>
    <row r="101" spans="1:7" s="51" customFormat="1" ht="16.5" customHeight="1">
      <c r="A101" s="45"/>
      <c r="B101" s="52"/>
      <c r="C101" s="53" t="s">
        <v>137</v>
      </c>
      <c r="D101" s="54" t="s">
        <v>138</v>
      </c>
      <c r="E101" s="55"/>
      <c r="F101" s="55">
        <f t="shared" si="0"/>
        <v>0</v>
      </c>
      <c r="G101" s="57"/>
    </row>
    <row r="102" spans="1:7" s="51" customFormat="1" ht="16.5" customHeight="1">
      <c r="A102" s="45"/>
      <c r="B102" s="52"/>
      <c r="C102" s="53" t="s">
        <v>139</v>
      </c>
      <c r="D102" s="54" t="s">
        <v>140</v>
      </c>
      <c r="E102" s="55"/>
      <c r="F102" s="55">
        <f t="shared" si="0"/>
        <v>0</v>
      </c>
      <c r="G102" s="57"/>
    </row>
    <row r="103" spans="1:7" s="51" customFormat="1" ht="16.5" customHeight="1">
      <c r="A103" s="45"/>
      <c r="B103" s="52"/>
      <c r="C103" s="53" t="s">
        <v>141</v>
      </c>
      <c r="D103" s="54" t="s">
        <v>132</v>
      </c>
      <c r="E103" s="55"/>
      <c r="F103" s="55">
        <f t="shared" si="0"/>
        <v>0</v>
      </c>
      <c r="G103" s="57"/>
    </row>
    <row r="104" spans="1:7" s="51" customFormat="1" ht="16.5" customHeight="1">
      <c r="A104" s="45"/>
      <c r="B104" s="52"/>
      <c r="C104" s="53" t="s">
        <v>142</v>
      </c>
      <c r="D104" s="54" t="s">
        <v>143</v>
      </c>
      <c r="E104" s="55"/>
      <c r="F104" s="55">
        <f t="shared" si="0"/>
        <v>0</v>
      </c>
      <c r="G104" s="57"/>
    </row>
    <row r="105" spans="1:7" s="51" customFormat="1" ht="16.5" customHeight="1">
      <c r="A105" s="45"/>
      <c r="B105" s="52"/>
      <c r="C105" s="53" t="s">
        <v>144</v>
      </c>
      <c r="D105" s="54" t="s">
        <v>43</v>
      </c>
      <c r="E105" s="55"/>
      <c r="F105" s="55">
        <f t="shared" si="0"/>
        <v>0</v>
      </c>
      <c r="G105" s="57"/>
    </row>
    <row r="106" spans="1:7" s="51" customFormat="1" ht="16.5" customHeight="1">
      <c r="A106" s="45"/>
      <c r="B106" s="52" t="s">
        <v>145</v>
      </c>
      <c r="C106" s="53"/>
      <c r="D106" s="54" t="s">
        <v>146</v>
      </c>
      <c r="E106" s="55"/>
      <c r="F106" s="55">
        <f t="shared" si="0"/>
        <v>0</v>
      </c>
      <c r="G106" s="57"/>
    </row>
    <row r="107" spans="1:7" s="51" customFormat="1" ht="16.5" customHeight="1">
      <c r="A107" s="45"/>
      <c r="B107" s="52"/>
      <c r="C107" s="53" t="s">
        <v>147</v>
      </c>
      <c r="D107" s="54" t="s">
        <v>148</v>
      </c>
      <c r="E107" s="55"/>
      <c r="F107" s="55">
        <f t="shared" si="0"/>
        <v>0</v>
      </c>
      <c r="G107" s="57"/>
    </row>
    <row r="108" spans="1:7" s="51" customFormat="1" ht="16.5" customHeight="1">
      <c r="A108" s="45"/>
      <c r="B108" s="52"/>
      <c r="C108" s="53" t="s">
        <v>149</v>
      </c>
      <c r="D108" s="54" t="s">
        <v>150</v>
      </c>
      <c r="E108" s="55"/>
      <c r="F108" s="55">
        <f t="shared" si="0"/>
        <v>0</v>
      </c>
      <c r="G108" s="57"/>
    </row>
    <row r="109" spans="1:7" s="51" customFormat="1" ht="16.5" customHeight="1">
      <c r="A109" s="45"/>
      <c r="B109" s="52"/>
      <c r="C109" s="53" t="s">
        <v>151</v>
      </c>
      <c r="D109" s="54" t="s">
        <v>152</v>
      </c>
      <c r="E109" s="55"/>
      <c r="F109" s="55">
        <f t="shared" si="0"/>
        <v>0</v>
      </c>
      <c r="G109" s="57"/>
    </row>
    <row r="110" spans="1:7" s="51" customFormat="1" ht="16.5" customHeight="1">
      <c r="A110" s="45"/>
      <c r="B110" s="52"/>
      <c r="C110" s="53" t="s">
        <v>153</v>
      </c>
      <c r="D110" s="54" t="s">
        <v>154</v>
      </c>
      <c r="E110" s="55"/>
      <c r="F110" s="55">
        <f aca="true" t="shared" si="1" ref="F110:F170">E110</f>
        <v>0</v>
      </c>
      <c r="G110" s="57"/>
    </row>
    <row r="111" spans="1:7" s="51" customFormat="1" ht="16.5" customHeight="1">
      <c r="A111" s="45"/>
      <c r="B111" s="52"/>
      <c r="C111" s="53" t="s">
        <v>155</v>
      </c>
      <c r="D111" s="54" t="s">
        <v>156</v>
      </c>
      <c r="E111" s="55"/>
      <c r="F111" s="55">
        <f t="shared" si="1"/>
        <v>0</v>
      </c>
      <c r="G111" s="57"/>
    </row>
    <row r="112" spans="1:7" s="51" customFormat="1" ht="16.5" customHeight="1">
      <c r="A112" s="45"/>
      <c r="B112" s="52"/>
      <c r="C112" s="53" t="s">
        <v>157</v>
      </c>
      <c r="D112" s="54" t="s">
        <v>158</v>
      </c>
      <c r="E112" s="55"/>
      <c r="F112" s="55">
        <f t="shared" si="1"/>
        <v>0</v>
      </c>
      <c r="G112" s="57"/>
    </row>
    <row r="113" spans="1:7" s="51" customFormat="1" ht="16.5" customHeight="1">
      <c r="A113" s="45"/>
      <c r="B113" s="52" t="s">
        <v>159</v>
      </c>
      <c r="C113" s="53"/>
      <c r="D113" s="54" t="s">
        <v>160</v>
      </c>
      <c r="E113" s="55"/>
      <c r="F113" s="55">
        <f t="shared" si="1"/>
        <v>0</v>
      </c>
      <c r="G113" s="57"/>
    </row>
    <row r="114" spans="1:7" s="51" customFormat="1" ht="16.5" customHeight="1">
      <c r="A114" s="45"/>
      <c r="B114" s="52"/>
      <c r="C114" s="53" t="s">
        <v>161</v>
      </c>
      <c r="D114" s="54" t="s">
        <v>162</v>
      </c>
      <c r="E114" s="55"/>
      <c r="F114" s="55">
        <f t="shared" si="1"/>
        <v>0</v>
      </c>
      <c r="G114" s="57"/>
    </row>
    <row r="115" spans="1:7" s="51" customFormat="1" ht="16.5" customHeight="1">
      <c r="A115" s="45"/>
      <c r="B115" s="52"/>
      <c r="C115" s="53" t="s">
        <v>163</v>
      </c>
      <c r="D115" s="54" t="s">
        <v>164</v>
      </c>
      <c r="E115" s="55"/>
      <c r="F115" s="55">
        <f t="shared" si="1"/>
        <v>0</v>
      </c>
      <c r="G115" s="57"/>
    </row>
    <row r="116" spans="1:7" s="51" customFormat="1" ht="16.5" customHeight="1">
      <c r="A116" s="45"/>
      <c r="B116" s="52"/>
      <c r="C116" s="53" t="s">
        <v>165</v>
      </c>
      <c r="D116" s="54" t="s">
        <v>166</v>
      </c>
      <c r="E116" s="55"/>
      <c r="F116" s="55">
        <f t="shared" si="1"/>
        <v>0</v>
      </c>
      <c r="G116" s="57"/>
    </row>
    <row r="117" spans="1:7" s="51" customFormat="1" ht="16.5" customHeight="1">
      <c r="A117" s="45"/>
      <c r="B117" s="52"/>
      <c r="C117" s="53" t="s">
        <v>169</v>
      </c>
      <c r="D117" s="54" t="s">
        <v>170</v>
      </c>
      <c r="E117" s="55"/>
      <c r="F117" s="55">
        <f t="shared" si="1"/>
        <v>0</v>
      </c>
      <c r="G117" s="57"/>
    </row>
    <row r="118" spans="1:7" s="51" customFormat="1" ht="16.5" customHeight="1">
      <c r="A118" s="45"/>
      <c r="B118" s="52"/>
      <c r="C118" s="53" t="s">
        <v>255</v>
      </c>
      <c r="D118" s="54" t="s">
        <v>256</v>
      </c>
      <c r="E118" s="55"/>
      <c r="F118" s="55">
        <f t="shared" si="1"/>
        <v>0</v>
      </c>
      <c r="G118" s="57"/>
    </row>
    <row r="119" spans="1:7" s="51" customFormat="1" ht="16.5" customHeight="1">
      <c r="A119" s="45"/>
      <c r="B119" s="52" t="s">
        <v>171</v>
      </c>
      <c r="C119" s="53"/>
      <c r="D119" s="54" t="s">
        <v>172</v>
      </c>
      <c r="E119" s="55"/>
      <c r="F119" s="55">
        <f t="shared" si="1"/>
        <v>0</v>
      </c>
      <c r="G119" s="57"/>
    </row>
    <row r="120" spans="1:7" s="51" customFormat="1" ht="16.5" customHeight="1">
      <c r="A120" s="45"/>
      <c r="B120" s="52"/>
      <c r="C120" s="53" t="s">
        <v>173</v>
      </c>
      <c r="D120" s="54" t="s">
        <v>162</v>
      </c>
      <c r="E120" s="55"/>
      <c r="F120" s="55">
        <f t="shared" si="1"/>
        <v>0</v>
      </c>
      <c r="G120" s="57"/>
    </row>
    <row r="121" spans="1:7" s="51" customFormat="1" ht="16.5" customHeight="1">
      <c r="A121" s="45"/>
      <c r="B121" s="52"/>
      <c r="C121" s="53" t="s">
        <v>174</v>
      </c>
      <c r="D121" s="54" t="s">
        <v>164</v>
      </c>
      <c r="E121" s="55"/>
      <c r="F121" s="55">
        <f t="shared" si="1"/>
        <v>0</v>
      </c>
      <c r="G121" s="57"/>
    </row>
    <row r="122" spans="1:7" s="51" customFormat="1" ht="16.5" customHeight="1">
      <c r="A122" s="45"/>
      <c r="B122" s="52"/>
      <c r="C122" s="53" t="s">
        <v>269</v>
      </c>
      <c r="D122" s="54" t="s">
        <v>166</v>
      </c>
      <c r="E122" s="55"/>
      <c r="F122" s="55">
        <f t="shared" si="1"/>
        <v>0</v>
      </c>
      <c r="G122" s="57"/>
    </row>
    <row r="123" spans="1:7" s="51" customFormat="1" ht="16.5" customHeight="1">
      <c r="A123" s="45"/>
      <c r="B123" s="52"/>
      <c r="C123" s="53" t="s">
        <v>281</v>
      </c>
      <c r="D123" s="54" t="s">
        <v>168</v>
      </c>
      <c r="E123" s="55"/>
      <c r="F123" s="55">
        <f t="shared" si="1"/>
        <v>0</v>
      </c>
      <c r="G123" s="57"/>
    </row>
    <row r="124" spans="1:7" s="51" customFormat="1" ht="16.5" customHeight="1">
      <c r="A124" s="45"/>
      <c r="B124" s="52"/>
      <c r="C124" s="53" t="s">
        <v>175</v>
      </c>
      <c r="D124" s="54" t="s">
        <v>170</v>
      </c>
      <c r="E124" s="55"/>
      <c r="F124" s="55">
        <f t="shared" si="1"/>
        <v>0</v>
      </c>
      <c r="G124" s="57"/>
    </row>
    <row r="125" spans="1:7" s="51" customFormat="1" ht="16.5" customHeight="1">
      <c r="A125" s="45"/>
      <c r="B125" s="52"/>
      <c r="C125" s="53" t="s">
        <v>176</v>
      </c>
      <c r="D125" s="54" t="s">
        <v>43</v>
      </c>
      <c r="E125" s="55"/>
      <c r="F125" s="55">
        <f t="shared" si="1"/>
        <v>0</v>
      </c>
      <c r="G125" s="57"/>
    </row>
    <row r="126" spans="1:7" s="51" customFormat="1" ht="16.5" customHeight="1">
      <c r="A126" s="45"/>
      <c r="B126" s="52" t="s">
        <v>177</v>
      </c>
      <c r="C126" s="53"/>
      <c r="D126" s="54" t="s">
        <v>178</v>
      </c>
      <c r="E126" s="55"/>
      <c r="F126" s="55">
        <f t="shared" si="1"/>
        <v>0</v>
      </c>
      <c r="G126" s="57"/>
    </row>
    <row r="127" spans="1:7" s="51" customFormat="1" ht="16.5" customHeight="1">
      <c r="A127" s="45"/>
      <c r="B127" s="52"/>
      <c r="C127" s="53" t="s">
        <v>179</v>
      </c>
      <c r="D127" s="54" t="s">
        <v>180</v>
      </c>
      <c r="E127" s="55"/>
      <c r="F127" s="55">
        <f t="shared" si="1"/>
        <v>0</v>
      </c>
      <c r="G127" s="57"/>
    </row>
    <row r="128" spans="1:7" s="51" customFormat="1" ht="16.5" customHeight="1">
      <c r="A128" s="45"/>
      <c r="B128" s="52"/>
      <c r="C128" s="53" t="s">
        <v>181</v>
      </c>
      <c r="D128" s="54" t="s">
        <v>182</v>
      </c>
      <c r="E128" s="55"/>
      <c r="F128" s="55">
        <f t="shared" si="1"/>
        <v>0</v>
      </c>
      <c r="G128" s="57"/>
    </row>
    <row r="129" spans="1:7" s="51" customFormat="1" ht="16.5" customHeight="1">
      <c r="A129" s="45"/>
      <c r="B129" s="52"/>
      <c r="C129" s="53" t="s">
        <v>183</v>
      </c>
      <c r="D129" s="54" t="s">
        <v>184</v>
      </c>
      <c r="E129" s="55"/>
      <c r="F129" s="55">
        <f t="shared" si="1"/>
        <v>0</v>
      </c>
      <c r="G129" s="57"/>
    </row>
    <row r="130" spans="1:7" s="51" customFormat="1" ht="16.5" customHeight="1">
      <c r="A130" s="45"/>
      <c r="B130" s="52"/>
      <c r="C130" s="53" t="s">
        <v>185</v>
      </c>
      <c r="D130" s="54" t="s">
        <v>186</v>
      </c>
      <c r="E130" s="55"/>
      <c r="F130" s="55">
        <f t="shared" si="1"/>
        <v>0</v>
      </c>
      <c r="G130" s="57"/>
    </row>
    <row r="131" spans="1:7" s="51" customFormat="1" ht="16.5" customHeight="1">
      <c r="A131" s="45"/>
      <c r="B131" s="52"/>
      <c r="C131" s="53" t="s">
        <v>187</v>
      </c>
      <c r="D131" s="54" t="s">
        <v>188</v>
      </c>
      <c r="E131" s="55"/>
      <c r="F131" s="55">
        <f t="shared" si="1"/>
        <v>0</v>
      </c>
      <c r="G131" s="57"/>
    </row>
    <row r="132" spans="1:7" s="51" customFormat="1" ht="16.5" customHeight="1">
      <c r="A132" s="45"/>
      <c r="B132" s="52"/>
      <c r="C132" s="53" t="s">
        <v>189</v>
      </c>
      <c r="D132" s="54" t="s">
        <v>190</v>
      </c>
      <c r="E132" s="55"/>
      <c r="F132" s="55">
        <f t="shared" si="1"/>
        <v>0</v>
      </c>
      <c r="G132" s="57"/>
    </row>
    <row r="133" spans="1:7" s="51" customFormat="1" ht="16.5" customHeight="1">
      <c r="A133" s="45"/>
      <c r="B133" s="52"/>
      <c r="C133" s="53" t="s">
        <v>191</v>
      </c>
      <c r="D133" s="54" t="s">
        <v>192</v>
      </c>
      <c r="E133" s="55"/>
      <c r="F133" s="55">
        <f t="shared" si="1"/>
        <v>0</v>
      </c>
      <c r="G133" s="57"/>
    </row>
    <row r="134" spans="1:7" s="51" customFormat="1" ht="16.5" customHeight="1">
      <c r="A134" s="45"/>
      <c r="B134" s="52"/>
      <c r="C134" s="53" t="s">
        <v>193</v>
      </c>
      <c r="D134" s="54" t="s">
        <v>194</v>
      </c>
      <c r="E134" s="55"/>
      <c r="F134" s="55">
        <f t="shared" si="1"/>
        <v>0</v>
      </c>
      <c r="G134" s="57"/>
    </row>
    <row r="135" spans="1:7" s="51" customFormat="1" ht="16.5" customHeight="1">
      <c r="A135" s="45"/>
      <c r="B135" s="52"/>
      <c r="C135" s="53" t="s">
        <v>195</v>
      </c>
      <c r="D135" s="54" t="s">
        <v>196</v>
      </c>
      <c r="E135" s="55"/>
      <c r="F135" s="55">
        <f t="shared" si="1"/>
        <v>0</v>
      </c>
      <c r="G135" s="57"/>
    </row>
    <row r="136" spans="1:7" s="51" customFormat="1" ht="16.5" customHeight="1">
      <c r="A136" s="45"/>
      <c r="B136" s="52" t="s">
        <v>197</v>
      </c>
      <c r="C136" s="53"/>
      <c r="D136" s="54" t="s">
        <v>198</v>
      </c>
      <c r="E136" s="55"/>
      <c r="F136" s="55">
        <f t="shared" si="1"/>
        <v>0</v>
      </c>
      <c r="G136" s="57"/>
    </row>
    <row r="137" spans="1:7" s="51" customFormat="1" ht="16.5" customHeight="1">
      <c r="A137" s="45"/>
      <c r="B137" s="52"/>
      <c r="C137" s="53" t="s">
        <v>199</v>
      </c>
      <c r="D137" s="54" t="s">
        <v>200</v>
      </c>
      <c r="E137" s="55"/>
      <c r="F137" s="55">
        <f t="shared" si="1"/>
        <v>0</v>
      </c>
      <c r="G137" s="57"/>
    </row>
    <row r="138" spans="1:7" s="51" customFormat="1" ht="16.5" customHeight="1">
      <c r="A138" s="45"/>
      <c r="B138" s="52"/>
      <c r="C138" s="53" t="s">
        <v>201</v>
      </c>
      <c r="D138" s="54" t="s">
        <v>284</v>
      </c>
      <c r="E138" s="55"/>
      <c r="F138" s="55">
        <f t="shared" si="1"/>
        <v>0</v>
      </c>
      <c r="G138" s="57"/>
    </row>
    <row r="139" spans="1:7" s="51" customFormat="1" ht="16.5" customHeight="1">
      <c r="A139" s="45"/>
      <c r="B139" s="52"/>
      <c r="C139" s="53" t="s">
        <v>203</v>
      </c>
      <c r="D139" s="54" t="s">
        <v>204</v>
      </c>
      <c r="E139" s="55"/>
      <c r="F139" s="55">
        <f t="shared" si="1"/>
        <v>0</v>
      </c>
      <c r="G139" s="57"/>
    </row>
    <row r="140" spans="1:7" s="51" customFormat="1" ht="16.5" customHeight="1">
      <c r="A140" s="45"/>
      <c r="B140" s="52"/>
      <c r="C140" s="53" t="s">
        <v>205</v>
      </c>
      <c r="D140" s="54" t="s">
        <v>206</v>
      </c>
      <c r="E140" s="55"/>
      <c r="F140" s="55">
        <f t="shared" si="1"/>
        <v>0</v>
      </c>
      <c r="G140" s="57"/>
    </row>
    <row r="141" spans="1:7" s="51" customFormat="1" ht="16.5" customHeight="1">
      <c r="A141" s="45"/>
      <c r="B141" s="52"/>
      <c r="C141" s="53" t="s">
        <v>207</v>
      </c>
      <c r="D141" s="54" t="s">
        <v>208</v>
      </c>
      <c r="E141" s="55"/>
      <c r="F141" s="55">
        <f t="shared" si="1"/>
        <v>0</v>
      </c>
      <c r="G141" s="57"/>
    </row>
    <row r="142" spans="1:7" s="62" customFormat="1" ht="16.5" customHeight="1">
      <c r="A142" s="58"/>
      <c r="B142" s="52"/>
      <c r="C142" s="53" t="s">
        <v>209</v>
      </c>
      <c r="D142" s="54" t="s">
        <v>210</v>
      </c>
      <c r="E142" s="55"/>
      <c r="F142" s="55">
        <f t="shared" si="1"/>
        <v>0</v>
      </c>
      <c r="G142" s="61"/>
    </row>
    <row r="143" spans="1:7" s="51" customFormat="1" ht="16.5" customHeight="1">
      <c r="A143" s="45"/>
      <c r="B143" s="52"/>
      <c r="C143" s="53" t="s">
        <v>211</v>
      </c>
      <c r="D143" s="54" t="s">
        <v>212</v>
      </c>
      <c r="E143" s="55"/>
      <c r="F143" s="55">
        <f t="shared" si="1"/>
        <v>0</v>
      </c>
      <c r="G143" s="57"/>
    </row>
    <row r="144" spans="1:7" s="51" customFormat="1" ht="16.5" customHeight="1">
      <c r="A144" s="45"/>
      <c r="B144" s="52"/>
      <c r="C144" s="53" t="s">
        <v>213</v>
      </c>
      <c r="D144" s="54" t="s">
        <v>214</v>
      </c>
      <c r="E144" s="55"/>
      <c r="F144" s="55">
        <f t="shared" si="1"/>
        <v>0</v>
      </c>
      <c r="G144" s="57"/>
    </row>
    <row r="145" spans="1:7" s="62" customFormat="1" ht="16.5" customHeight="1">
      <c r="A145" s="58"/>
      <c r="B145" s="59" t="s">
        <v>30</v>
      </c>
      <c r="C145" s="60"/>
      <c r="D145" s="48" t="s">
        <v>215</v>
      </c>
      <c r="E145" s="49"/>
      <c r="F145" s="55">
        <f t="shared" si="1"/>
        <v>0</v>
      </c>
      <c r="G145" s="61"/>
    </row>
    <row r="146" spans="1:7" s="51" customFormat="1" ht="16.5" customHeight="1">
      <c r="A146" s="45"/>
      <c r="B146" s="52" t="s">
        <v>216</v>
      </c>
      <c r="C146" s="53"/>
      <c r="D146" s="54" t="s">
        <v>217</v>
      </c>
      <c r="E146" s="55"/>
      <c r="F146" s="55">
        <f t="shared" si="1"/>
        <v>0</v>
      </c>
      <c r="G146" s="57"/>
    </row>
    <row r="147" spans="1:7" s="51" customFormat="1" ht="18.75" customHeight="1">
      <c r="A147" s="45"/>
      <c r="B147" s="52"/>
      <c r="C147" s="53" t="s">
        <v>218</v>
      </c>
      <c r="D147" s="54" t="s">
        <v>285</v>
      </c>
      <c r="E147" s="55"/>
      <c r="F147" s="55">
        <f t="shared" si="1"/>
        <v>0</v>
      </c>
      <c r="G147" s="57"/>
    </row>
    <row r="148" spans="1:7" s="51" customFormat="1" ht="16.5" customHeight="1">
      <c r="A148" s="45"/>
      <c r="B148" s="52"/>
      <c r="C148" s="53" t="s">
        <v>219</v>
      </c>
      <c r="D148" s="54" t="s">
        <v>286</v>
      </c>
      <c r="E148" s="55"/>
      <c r="F148" s="55">
        <f t="shared" si="1"/>
        <v>0</v>
      </c>
      <c r="G148" s="57"/>
    </row>
    <row r="149" spans="1:7" s="51" customFormat="1" ht="16.5" customHeight="1">
      <c r="A149" s="45"/>
      <c r="B149" s="52"/>
      <c r="C149" s="53" t="s">
        <v>220</v>
      </c>
      <c r="D149" s="54" t="s">
        <v>221</v>
      </c>
      <c r="E149" s="55"/>
      <c r="F149" s="55">
        <f t="shared" si="1"/>
        <v>0</v>
      </c>
      <c r="G149" s="57"/>
    </row>
    <row r="150" spans="1:7" s="51" customFormat="1" ht="16.5" customHeight="1">
      <c r="A150" s="45"/>
      <c r="B150" s="52"/>
      <c r="C150" s="53" t="s">
        <v>222</v>
      </c>
      <c r="D150" s="54" t="s">
        <v>223</v>
      </c>
      <c r="E150" s="55"/>
      <c r="F150" s="55">
        <f t="shared" si="1"/>
        <v>0</v>
      </c>
      <c r="G150" s="57"/>
    </row>
    <row r="151" spans="1:7" s="51" customFormat="1" ht="16.5" customHeight="1">
      <c r="A151" s="45"/>
      <c r="B151" s="52"/>
      <c r="C151" s="53" t="s">
        <v>224</v>
      </c>
      <c r="D151" s="54" t="s">
        <v>225</v>
      </c>
      <c r="E151" s="55"/>
      <c r="F151" s="55">
        <f t="shared" si="1"/>
        <v>0</v>
      </c>
      <c r="G151" s="57"/>
    </row>
    <row r="152" spans="1:7" s="51" customFormat="1" ht="16.5" customHeight="1">
      <c r="A152" s="45"/>
      <c r="B152" s="52" t="s">
        <v>226</v>
      </c>
      <c r="C152" s="53"/>
      <c r="D152" s="54" t="s">
        <v>287</v>
      </c>
      <c r="E152" s="55"/>
      <c r="F152" s="55">
        <f t="shared" si="1"/>
        <v>0</v>
      </c>
      <c r="G152" s="57"/>
    </row>
    <row r="153" spans="1:7" s="51" customFormat="1" ht="16.5" customHeight="1">
      <c r="A153" s="45"/>
      <c r="B153" s="52"/>
      <c r="C153" s="53" t="s">
        <v>288</v>
      </c>
      <c r="D153" s="54" t="s">
        <v>289</v>
      </c>
      <c r="E153" s="55"/>
      <c r="F153" s="55">
        <f t="shared" si="1"/>
        <v>0</v>
      </c>
      <c r="G153" s="57"/>
    </row>
    <row r="154" spans="1:7" s="51" customFormat="1" ht="16.5" customHeight="1">
      <c r="A154" s="45"/>
      <c r="B154" s="52"/>
      <c r="C154" s="53" t="s">
        <v>227</v>
      </c>
      <c r="D154" s="54" t="s">
        <v>228</v>
      </c>
      <c r="E154" s="55"/>
      <c r="F154" s="55">
        <f t="shared" si="1"/>
        <v>0</v>
      </c>
      <c r="G154" s="57"/>
    </row>
    <row r="155" spans="1:7" s="51" customFormat="1" ht="16.5" customHeight="1">
      <c r="A155" s="45"/>
      <c r="B155" s="52"/>
      <c r="C155" s="53" t="s">
        <v>229</v>
      </c>
      <c r="D155" s="54" t="s">
        <v>290</v>
      </c>
      <c r="E155" s="55"/>
      <c r="F155" s="55">
        <f t="shared" si="1"/>
        <v>0</v>
      </c>
      <c r="G155" s="57"/>
    </row>
    <row r="156" spans="1:7" s="51" customFormat="1" ht="16.5" customHeight="1">
      <c r="A156" s="45"/>
      <c r="B156" s="52" t="s">
        <v>230</v>
      </c>
      <c r="C156" s="53"/>
      <c r="D156" s="54" t="s">
        <v>291</v>
      </c>
      <c r="E156" s="55"/>
      <c r="F156" s="55">
        <f t="shared" si="1"/>
        <v>0</v>
      </c>
      <c r="G156" s="57"/>
    </row>
    <row r="157" spans="1:7" s="51" customFormat="1" ht="16.5" customHeight="1">
      <c r="A157" s="45"/>
      <c r="B157" s="52"/>
      <c r="C157" s="53" t="s">
        <v>292</v>
      </c>
      <c r="D157" s="54" t="s">
        <v>293</v>
      </c>
      <c r="E157" s="55"/>
      <c r="F157" s="55">
        <f t="shared" si="1"/>
        <v>0</v>
      </c>
      <c r="G157" s="57"/>
    </row>
    <row r="158" spans="1:7" s="51" customFormat="1" ht="16.5" customHeight="1">
      <c r="A158" s="45"/>
      <c r="B158" s="52"/>
      <c r="C158" s="53" t="s">
        <v>231</v>
      </c>
      <c r="D158" s="54" t="s">
        <v>232</v>
      </c>
      <c r="E158" s="55"/>
      <c r="F158" s="55">
        <f t="shared" si="1"/>
        <v>0</v>
      </c>
      <c r="G158" s="57"/>
    </row>
    <row r="159" spans="1:7" s="51" customFormat="1" ht="16.5" customHeight="1">
      <c r="A159" s="45"/>
      <c r="B159" s="52"/>
      <c r="C159" s="53" t="s">
        <v>294</v>
      </c>
      <c r="D159" s="54" t="s">
        <v>295</v>
      </c>
      <c r="E159" s="55"/>
      <c r="F159" s="55">
        <f t="shared" si="1"/>
        <v>0</v>
      </c>
      <c r="G159" s="57"/>
    </row>
    <row r="160" spans="1:7" s="51" customFormat="1" ht="16.5" customHeight="1">
      <c r="A160" s="45"/>
      <c r="B160" s="52"/>
      <c r="C160" s="53" t="s">
        <v>233</v>
      </c>
      <c r="D160" s="54" t="s">
        <v>296</v>
      </c>
      <c r="E160" s="55"/>
      <c r="F160" s="55">
        <f t="shared" si="1"/>
        <v>0</v>
      </c>
      <c r="G160" s="57"/>
    </row>
    <row r="161" spans="1:7" s="51" customFormat="1" ht="16.5" customHeight="1">
      <c r="A161" s="45"/>
      <c r="B161" s="52" t="s">
        <v>234</v>
      </c>
      <c r="C161" s="53"/>
      <c r="D161" s="54" t="s">
        <v>235</v>
      </c>
      <c r="E161" s="55"/>
      <c r="F161" s="55">
        <f t="shared" si="1"/>
        <v>0</v>
      </c>
      <c r="G161" s="57"/>
    </row>
    <row r="162" spans="1:7" s="51" customFormat="1" ht="16.5" customHeight="1">
      <c r="A162" s="45"/>
      <c r="B162" s="52"/>
      <c r="C162" s="53" t="s">
        <v>236</v>
      </c>
      <c r="D162" s="54" t="s">
        <v>237</v>
      </c>
      <c r="E162" s="55"/>
      <c r="F162" s="55">
        <f t="shared" si="1"/>
        <v>0</v>
      </c>
      <c r="G162" s="57"/>
    </row>
    <row r="163" spans="1:7" s="62" customFormat="1" ht="16.5" customHeight="1">
      <c r="A163" s="58"/>
      <c r="B163" s="59" t="s">
        <v>30</v>
      </c>
      <c r="C163" s="60"/>
      <c r="D163" s="48" t="s">
        <v>238</v>
      </c>
      <c r="E163" s="49"/>
      <c r="F163" s="55">
        <f t="shared" si="1"/>
        <v>0</v>
      </c>
      <c r="G163" s="61"/>
    </row>
    <row r="164" spans="1:7" s="51" customFormat="1" ht="16.5" customHeight="1">
      <c r="A164" s="45"/>
      <c r="B164" s="52" t="s">
        <v>270</v>
      </c>
      <c r="C164" s="53"/>
      <c r="D164" s="54" t="s">
        <v>298</v>
      </c>
      <c r="E164" s="55"/>
      <c r="F164" s="55">
        <f t="shared" si="1"/>
        <v>0</v>
      </c>
      <c r="G164" s="57"/>
    </row>
    <row r="165" spans="1:7" s="51" customFormat="1" ht="16.5" customHeight="1">
      <c r="A165" s="45"/>
      <c r="B165" s="52"/>
      <c r="C165" s="53" t="s">
        <v>271</v>
      </c>
      <c r="D165" s="54" t="s">
        <v>299</v>
      </c>
      <c r="E165" s="55"/>
      <c r="F165" s="55">
        <f t="shared" si="1"/>
        <v>0</v>
      </c>
      <c r="G165" s="57"/>
    </row>
    <row r="166" spans="1:7" s="51" customFormat="1" ht="16.5" customHeight="1">
      <c r="A166" s="45"/>
      <c r="B166" s="52" t="s">
        <v>239</v>
      </c>
      <c r="C166" s="53"/>
      <c r="D166" s="54" t="s">
        <v>240</v>
      </c>
      <c r="E166" s="55"/>
      <c r="F166" s="55">
        <f t="shared" si="1"/>
        <v>0</v>
      </c>
      <c r="G166" s="57"/>
    </row>
    <row r="167" spans="1:7" s="51" customFormat="1" ht="16.5" customHeight="1">
      <c r="A167" s="45"/>
      <c r="B167" s="52"/>
      <c r="C167" s="53" t="s">
        <v>241</v>
      </c>
      <c r="D167" s="54" t="s">
        <v>242</v>
      </c>
      <c r="E167" s="55"/>
      <c r="F167" s="55">
        <f t="shared" si="1"/>
        <v>0</v>
      </c>
      <c r="G167" s="57"/>
    </row>
    <row r="168" spans="1:7" s="51" customFormat="1" ht="16.5" customHeight="1">
      <c r="A168" s="45"/>
      <c r="B168" s="52"/>
      <c r="C168" s="53" t="s">
        <v>243</v>
      </c>
      <c r="D168" s="54" t="s">
        <v>244</v>
      </c>
      <c r="E168" s="55"/>
      <c r="F168" s="55">
        <f t="shared" si="1"/>
        <v>0</v>
      </c>
      <c r="G168" s="57"/>
    </row>
    <row r="169" spans="1:7" s="51" customFormat="1" ht="16.5" customHeight="1">
      <c r="A169" s="45"/>
      <c r="B169" s="52"/>
      <c r="C169" s="53" t="s">
        <v>245</v>
      </c>
      <c r="D169" s="54" t="s">
        <v>190</v>
      </c>
      <c r="E169" s="55"/>
      <c r="F169" s="55">
        <f t="shared" si="1"/>
        <v>0</v>
      </c>
      <c r="G169" s="57"/>
    </row>
    <row r="170" spans="1:7" s="51" customFormat="1" ht="16.5" customHeight="1">
      <c r="A170" s="45"/>
      <c r="B170" s="52"/>
      <c r="C170" s="53" t="s">
        <v>247</v>
      </c>
      <c r="D170" s="54" t="s">
        <v>248</v>
      </c>
      <c r="E170" s="55"/>
      <c r="F170" s="55">
        <f t="shared" si="1"/>
        <v>0</v>
      </c>
      <c r="G170" s="57"/>
    </row>
    <row r="171" spans="1:7" s="69" customFormat="1" ht="19.5" customHeight="1">
      <c r="A171" s="64">
        <v>3</v>
      </c>
      <c r="B171" s="65" t="s">
        <v>249</v>
      </c>
      <c r="C171" s="66"/>
      <c r="D171" s="67"/>
      <c r="E171" s="33">
        <f>E172+E189</f>
        <v>6840770565</v>
      </c>
      <c r="F171" s="33">
        <f>F172+F189</f>
        <v>6840770565</v>
      </c>
      <c r="G171" s="68"/>
    </row>
    <row r="172" spans="1:7" ht="18" customHeight="1">
      <c r="A172" s="28"/>
      <c r="B172" s="70" t="s">
        <v>30</v>
      </c>
      <c r="C172" s="60"/>
      <c r="D172" s="48" t="s">
        <v>250</v>
      </c>
      <c r="E172" s="49">
        <v>6832910065</v>
      </c>
      <c r="F172" s="49">
        <v>6832910065</v>
      </c>
      <c r="G172" s="34"/>
    </row>
    <row r="173" spans="1:7" ht="16.5" customHeight="1">
      <c r="A173" s="28"/>
      <c r="B173" s="52" t="s">
        <v>89</v>
      </c>
      <c r="C173" s="53"/>
      <c r="D173" s="54" t="s">
        <v>90</v>
      </c>
      <c r="E173" s="56">
        <v>189955626</v>
      </c>
      <c r="F173" s="56">
        <v>189955626</v>
      </c>
      <c r="G173" s="34"/>
    </row>
    <row r="174" spans="1:7" ht="16.5" customHeight="1">
      <c r="A174" s="28"/>
      <c r="B174" s="52"/>
      <c r="C174" s="53" t="s">
        <v>95</v>
      </c>
      <c r="D174" s="54" t="s">
        <v>96</v>
      </c>
      <c r="E174" s="56">
        <v>188555626</v>
      </c>
      <c r="F174" s="56">
        <v>188555626</v>
      </c>
      <c r="G174" s="34"/>
    </row>
    <row r="175" spans="1:7" ht="16.5" customHeight="1">
      <c r="A175" s="28"/>
      <c r="B175" s="52"/>
      <c r="C175" s="53" t="s">
        <v>99</v>
      </c>
      <c r="D175" s="54" t="s">
        <v>43</v>
      </c>
      <c r="E175" s="56">
        <v>1400000</v>
      </c>
      <c r="F175" s="56">
        <v>1400000</v>
      </c>
      <c r="G175" s="34"/>
    </row>
    <row r="176" spans="1:7" ht="16.5" customHeight="1">
      <c r="A176" s="28"/>
      <c r="B176" s="52" t="s">
        <v>135</v>
      </c>
      <c r="C176" s="53"/>
      <c r="D176" s="54" t="s">
        <v>136</v>
      </c>
      <c r="E176" s="56">
        <v>45362000</v>
      </c>
      <c r="F176" s="56">
        <v>45362000</v>
      </c>
      <c r="G176" s="34"/>
    </row>
    <row r="177" spans="1:7" ht="16.5" customHeight="1">
      <c r="A177" s="28"/>
      <c r="B177" s="52"/>
      <c r="C177" s="53" t="s">
        <v>137</v>
      </c>
      <c r="D177" s="54" t="s">
        <v>138</v>
      </c>
      <c r="E177" s="56">
        <v>12917000</v>
      </c>
      <c r="F177" s="56">
        <v>12917000</v>
      </c>
      <c r="G177" s="34"/>
    </row>
    <row r="178" spans="1:7" ht="16.5" customHeight="1">
      <c r="A178" s="28"/>
      <c r="B178" s="52"/>
      <c r="C178" s="53" t="s">
        <v>139</v>
      </c>
      <c r="D178" s="54" t="s">
        <v>140</v>
      </c>
      <c r="E178" s="56">
        <v>24020000</v>
      </c>
      <c r="F178" s="56">
        <v>24020000</v>
      </c>
      <c r="G178" s="34"/>
    </row>
    <row r="179" spans="1:7" ht="16.5" customHeight="1">
      <c r="A179" s="28"/>
      <c r="B179" s="52"/>
      <c r="C179" s="53" t="s">
        <v>141</v>
      </c>
      <c r="D179" s="54" t="s">
        <v>132</v>
      </c>
      <c r="E179" s="56">
        <v>7300000</v>
      </c>
      <c r="F179" s="56">
        <v>7300000</v>
      </c>
      <c r="G179" s="34"/>
    </row>
    <row r="180" spans="1:7" ht="16.5" customHeight="1">
      <c r="A180" s="28"/>
      <c r="B180" s="52"/>
      <c r="C180" s="53" t="s">
        <v>144</v>
      </c>
      <c r="D180" s="54" t="s">
        <v>43</v>
      </c>
      <c r="E180" s="56">
        <v>1125000</v>
      </c>
      <c r="F180" s="56">
        <v>1125000</v>
      </c>
      <c r="G180" s="34"/>
    </row>
    <row r="181" spans="1:7" ht="16.5" customHeight="1">
      <c r="A181" s="28"/>
      <c r="B181" s="52" t="s">
        <v>145</v>
      </c>
      <c r="C181" s="53"/>
      <c r="D181" s="54" t="s">
        <v>146</v>
      </c>
      <c r="E181" s="56">
        <v>943373837</v>
      </c>
      <c r="F181" s="56">
        <v>943373837</v>
      </c>
      <c r="G181" s="34"/>
    </row>
    <row r="182" spans="1:7" ht="16.5" customHeight="1">
      <c r="A182" s="28"/>
      <c r="B182" s="52"/>
      <c r="C182" s="53" t="s">
        <v>147</v>
      </c>
      <c r="D182" s="54" t="s">
        <v>148</v>
      </c>
      <c r="E182" s="56">
        <v>108300000</v>
      </c>
      <c r="F182" s="56">
        <v>108300000</v>
      </c>
      <c r="G182" s="34"/>
    </row>
    <row r="183" spans="1:7" ht="16.5" customHeight="1">
      <c r="A183" s="28"/>
      <c r="B183" s="52"/>
      <c r="C183" s="53" t="s">
        <v>151</v>
      </c>
      <c r="D183" s="54" t="s">
        <v>152</v>
      </c>
      <c r="E183" s="56">
        <v>835073837</v>
      </c>
      <c r="F183" s="56">
        <v>835073837</v>
      </c>
      <c r="G183" s="34"/>
    </row>
    <row r="184" spans="1:7" ht="16.5" customHeight="1">
      <c r="A184" s="28"/>
      <c r="B184" s="52" t="s">
        <v>197</v>
      </c>
      <c r="C184" s="53"/>
      <c r="D184" s="54" t="s">
        <v>198</v>
      </c>
      <c r="E184" s="56">
        <v>5654218602</v>
      </c>
      <c r="F184" s="56">
        <v>5654218602</v>
      </c>
      <c r="G184" s="34"/>
    </row>
    <row r="185" spans="1:7" ht="16.5" customHeight="1">
      <c r="A185" s="28"/>
      <c r="B185" s="52"/>
      <c r="C185" s="53" t="s">
        <v>199</v>
      </c>
      <c r="D185" s="54" t="s">
        <v>200</v>
      </c>
      <c r="E185" s="56">
        <v>372967821</v>
      </c>
      <c r="F185" s="56">
        <v>372967821</v>
      </c>
      <c r="G185" s="34"/>
    </row>
    <row r="186" spans="1:7" ht="16.5" customHeight="1">
      <c r="A186" s="28"/>
      <c r="B186" s="52"/>
      <c r="C186" s="53" t="s">
        <v>203</v>
      </c>
      <c r="D186" s="54" t="s">
        <v>204</v>
      </c>
      <c r="E186" s="56">
        <v>8340000</v>
      </c>
      <c r="F186" s="56">
        <v>8340000</v>
      </c>
      <c r="G186" s="34"/>
    </row>
    <row r="187" spans="1:7" ht="16.5" customHeight="1">
      <c r="A187" s="28"/>
      <c r="B187" s="52"/>
      <c r="C187" s="53" t="s">
        <v>211</v>
      </c>
      <c r="D187" s="54" t="s">
        <v>212</v>
      </c>
      <c r="E187" s="56">
        <v>4590000</v>
      </c>
      <c r="F187" s="56">
        <v>4590000</v>
      </c>
      <c r="G187" s="34"/>
    </row>
    <row r="188" spans="1:7" ht="16.5" customHeight="1">
      <c r="A188" s="28"/>
      <c r="B188" s="52"/>
      <c r="C188" s="53" t="s">
        <v>213</v>
      </c>
      <c r="D188" s="54" t="s">
        <v>214</v>
      </c>
      <c r="E188" s="56">
        <v>5268320781</v>
      </c>
      <c r="F188" s="56">
        <v>5268320781</v>
      </c>
      <c r="G188" s="34"/>
    </row>
    <row r="189" spans="1:7" s="2" customFormat="1" ht="18.75" customHeight="1">
      <c r="A189" s="22"/>
      <c r="B189" s="59" t="s">
        <v>30</v>
      </c>
      <c r="C189" s="53"/>
      <c r="D189" s="48" t="s">
        <v>215</v>
      </c>
      <c r="E189" s="50">
        <v>7860500</v>
      </c>
      <c r="F189" s="50">
        <v>7860500</v>
      </c>
      <c r="G189" s="27"/>
    </row>
    <row r="190" spans="1:7" ht="15.75">
      <c r="A190" s="28"/>
      <c r="B190" s="52" t="s">
        <v>216</v>
      </c>
      <c r="C190" s="53"/>
      <c r="D190" s="54" t="s">
        <v>217</v>
      </c>
      <c r="E190" s="56">
        <v>7860500</v>
      </c>
      <c r="F190" s="56">
        <v>7860500</v>
      </c>
      <c r="G190" s="34"/>
    </row>
    <row r="191" spans="1:7" ht="15.75">
      <c r="A191" s="28"/>
      <c r="B191" s="52"/>
      <c r="C191" s="53" t="s">
        <v>224</v>
      </c>
      <c r="D191" s="54" t="s">
        <v>225</v>
      </c>
      <c r="E191" s="56">
        <v>7860500</v>
      </c>
      <c r="F191" s="56">
        <v>7860500</v>
      </c>
      <c r="G191" s="34"/>
    </row>
    <row r="192" spans="1:7" s="2" customFormat="1" ht="21" customHeight="1">
      <c r="A192" s="22" t="s">
        <v>17</v>
      </c>
      <c r="B192" s="23" t="s">
        <v>251</v>
      </c>
      <c r="C192" s="24"/>
      <c r="D192" s="25"/>
      <c r="E192" s="39">
        <f>E193+E213+E217</f>
        <v>45959922544</v>
      </c>
      <c r="F192" s="39">
        <f>F193+F213+F217</f>
        <v>15115922544</v>
      </c>
      <c r="G192" s="27"/>
    </row>
    <row r="193" spans="1:7" ht="20.25" customHeight="1">
      <c r="A193" s="22">
        <v>1</v>
      </c>
      <c r="B193" s="72" t="s">
        <v>252</v>
      </c>
      <c r="C193" s="30"/>
      <c r="D193" s="31"/>
      <c r="E193" s="39">
        <f>E194</f>
        <v>5005098544</v>
      </c>
      <c r="F193" s="39">
        <f>F194</f>
        <v>5005098544</v>
      </c>
      <c r="G193" s="34"/>
    </row>
    <row r="194" spans="1:7" s="51" customFormat="1" ht="18" customHeight="1">
      <c r="A194" s="45"/>
      <c r="B194" s="70" t="s">
        <v>30</v>
      </c>
      <c r="C194" s="60"/>
      <c r="D194" s="103" t="s">
        <v>300</v>
      </c>
      <c r="E194" s="50">
        <v>5005098544</v>
      </c>
      <c r="F194" s="50">
        <v>5005098544</v>
      </c>
      <c r="G194" s="57"/>
    </row>
    <row r="195" spans="1:7" s="51" customFormat="1" ht="16.5" customHeight="1">
      <c r="A195" s="45"/>
      <c r="B195" s="52" t="s">
        <v>126</v>
      </c>
      <c r="C195" s="53"/>
      <c r="D195" s="54" t="s">
        <v>127</v>
      </c>
      <c r="E195" s="56">
        <v>190094499</v>
      </c>
      <c r="F195" s="56">
        <v>190094499</v>
      </c>
      <c r="G195" s="57"/>
    </row>
    <row r="196" spans="1:7" s="51" customFormat="1" ht="16.5" customHeight="1">
      <c r="A196" s="45"/>
      <c r="B196" s="52"/>
      <c r="C196" s="53" t="s">
        <v>128</v>
      </c>
      <c r="D196" s="54" t="s">
        <v>129</v>
      </c>
      <c r="E196" s="56">
        <v>43721000</v>
      </c>
      <c r="F196" s="56">
        <v>43721000</v>
      </c>
      <c r="G196" s="57"/>
    </row>
    <row r="197" spans="1:7" s="51" customFormat="1" ht="16.5" customHeight="1">
      <c r="A197" s="45"/>
      <c r="B197" s="52"/>
      <c r="C197" s="53" t="s">
        <v>253</v>
      </c>
      <c r="D197" s="54" t="s">
        <v>254</v>
      </c>
      <c r="E197" s="56">
        <v>42980000</v>
      </c>
      <c r="F197" s="56">
        <v>42980000</v>
      </c>
      <c r="G197" s="57"/>
    </row>
    <row r="198" spans="1:7" s="51" customFormat="1" ht="16.5" customHeight="1">
      <c r="A198" s="45"/>
      <c r="B198" s="52"/>
      <c r="C198" s="53" t="s">
        <v>130</v>
      </c>
      <c r="D198" s="54" t="s">
        <v>131</v>
      </c>
      <c r="E198" s="56">
        <v>5919999</v>
      </c>
      <c r="F198" s="56">
        <v>5919999</v>
      </c>
      <c r="G198" s="57"/>
    </row>
    <row r="199" spans="1:7" s="51" customFormat="1" ht="16.5" customHeight="1">
      <c r="A199" s="45"/>
      <c r="B199" s="52"/>
      <c r="C199" s="53" t="s">
        <v>267</v>
      </c>
      <c r="D199" s="54" t="s">
        <v>279</v>
      </c>
      <c r="E199" s="56">
        <v>5400000</v>
      </c>
      <c r="F199" s="56">
        <v>5400000</v>
      </c>
      <c r="G199" s="57"/>
    </row>
    <row r="200" spans="1:7" s="51" customFormat="1" ht="16.5" customHeight="1">
      <c r="A200" s="45"/>
      <c r="B200" s="52"/>
      <c r="C200" s="53" t="s">
        <v>133</v>
      </c>
      <c r="D200" s="54" t="s">
        <v>134</v>
      </c>
      <c r="E200" s="56">
        <v>92073500</v>
      </c>
      <c r="F200" s="56">
        <v>92073500</v>
      </c>
      <c r="G200" s="57"/>
    </row>
    <row r="201" spans="1:7" s="51" customFormat="1" ht="16.5" customHeight="1">
      <c r="A201" s="45"/>
      <c r="B201" s="52" t="s">
        <v>145</v>
      </c>
      <c r="C201" s="53"/>
      <c r="D201" s="54" t="s">
        <v>146</v>
      </c>
      <c r="E201" s="56">
        <v>99142500</v>
      </c>
      <c r="F201" s="56">
        <v>99142500</v>
      </c>
      <c r="G201" s="57"/>
    </row>
    <row r="202" spans="1:7" s="51" customFormat="1" ht="16.5" customHeight="1">
      <c r="A202" s="45"/>
      <c r="B202" s="52"/>
      <c r="C202" s="53" t="s">
        <v>147</v>
      </c>
      <c r="D202" s="54" t="s">
        <v>148</v>
      </c>
      <c r="E202" s="56">
        <v>99142500</v>
      </c>
      <c r="F202" s="56">
        <v>99142500</v>
      </c>
      <c r="G202" s="57"/>
    </row>
    <row r="203" spans="1:7" s="51" customFormat="1" ht="16.5" customHeight="1">
      <c r="A203" s="45"/>
      <c r="B203" s="52" t="s">
        <v>159</v>
      </c>
      <c r="C203" s="53"/>
      <c r="D203" s="54" t="s">
        <v>160</v>
      </c>
      <c r="E203" s="56">
        <v>27000000</v>
      </c>
      <c r="F203" s="56">
        <v>27000000</v>
      </c>
      <c r="G203" s="57"/>
    </row>
    <row r="204" spans="1:7" s="51" customFormat="1" ht="16.5" customHeight="1">
      <c r="A204" s="45"/>
      <c r="B204" s="52"/>
      <c r="C204" s="53" t="s">
        <v>161</v>
      </c>
      <c r="D204" s="54" t="s">
        <v>162</v>
      </c>
      <c r="E204" s="56">
        <v>16398000</v>
      </c>
      <c r="F204" s="56">
        <v>16398000</v>
      </c>
      <c r="G204" s="57"/>
    </row>
    <row r="205" spans="1:7" s="51" customFormat="1" ht="16.5" customHeight="1">
      <c r="A205" s="45"/>
      <c r="B205" s="52"/>
      <c r="C205" s="53" t="s">
        <v>165</v>
      </c>
      <c r="D205" s="54" t="s">
        <v>166</v>
      </c>
      <c r="E205" s="56">
        <v>2997000</v>
      </c>
      <c r="F205" s="56">
        <v>2997000</v>
      </c>
      <c r="G205" s="57"/>
    </row>
    <row r="206" spans="1:7" s="51" customFormat="1" ht="16.5" customHeight="1">
      <c r="A206" s="45"/>
      <c r="B206" s="52"/>
      <c r="C206" s="53" t="s">
        <v>167</v>
      </c>
      <c r="D206" s="54" t="s">
        <v>168</v>
      </c>
      <c r="E206" s="56">
        <v>4680000</v>
      </c>
      <c r="F206" s="56">
        <v>4680000</v>
      </c>
      <c r="G206" s="57"/>
    </row>
    <row r="207" spans="1:7" s="51" customFormat="1" ht="16.5" customHeight="1">
      <c r="A207" s="45"/>
      <c r="B207" s="52"/>
      <c r="C207" s="53" t="s">
        <v>169</v>
      </c>
      <c r="D207" s="54" t="s">
        <v>170</v>
      </c>
      <c r="E207" s="56">
        <v>2925000</v>
      </c>
      <c r="F207" s="56">
        <v>2925000</v>
      </c>
      <c r="G207" s="57"/>
    </row>
    <row r="208" spans="1:7" s="51" customFormat="1" ht="16.5" customHeight="1">
      <c r="A208" s="45"/>
      <c r="B208" s="52" t="s">
        <v>197</v>
      </c>
      <c r="C208" s="53"/>
      <c r="D208" s="54" t="s">
        <v>198</v>
      </c>
      <c r="E208" s="56">
        <v>4688861545</v>
      </c>
      <c r="F208" s="56">
        <v>4688861545</v>
      </c>
      <c r="G208" s="57"/>
    </row>
    <row r="209" spans="1:7" s="51" customFormat="1" ht="16.5" customHeight="1">
      <c r="A209" s="45"/>
      <c r="B209" s="52"/>
      <c r="C209" s="53" t="s">
        <v>199</v>
      </c>
      <c r="D209" s="54" t="s">
        <v>200</v>
      </c>
      <c r="E209" s="56">
        <v>1029441635</v>
      </c>
      <c r="F209" s="56">
        <v>1029441635</v>
      </c>
      <c r="G209" s="57"/>
    </row>
    <row r="210" spans="1:7" s="51" customFormat="1" ht="16.5" customHeight="1">
      <c r="A210" s="45"/>
      <c r="B210" s="52"/>
      <c r="C210" s="53" t="s">
        <v>203</v>
      </c>
      <c r="D210" s="54" t="s">
        <v>204</v>
      </c>
      <c r="E210" s="56">
        <v>33223410</v>
      </c>
      <c r="F210" s="56">
        <v>33223410</v>
      </c>
      <c r="G210" s="57"/>
    </row>
    <row r="211" spans="1:7" s="51" customFormat="1" ht="16.5" customHeight="1">
      <c r="A211" s="45"/>
      <c r="B211" s="52"/>
      <c r="C211" s="53" t="s">
        <v>257</v>
      </c>
      <c r="D211" s="54" t="s">
        <v>258</v>
      </c>
      <c r="E211" s="56">
        <v>2299575000</v>
      </c>
      <c r="F211" s="56">
        <v>2299575000</v>
      </c>
      <c r="G211" s="57"/>
    </row>
    <row r="212" spans="1:7" s="51" customFormat="1" ht="16.5" customHeight="1">
      <c r="A212" s="45"/>
      <c r="B212" s="52"/>
      <c r="C212" s="53" t="s">
        <v>213</v>
      </c>
      <c r="D212" s="54" t="s">
        <v>214</v>
      </c>
      <c r="E212" s="56">
        <v>1326621500</v>
      </c>
      <c r="F212" s="56">
        <v>1326621500</v>
      </c>
      <c r="G212" s="57"/>
    </row>
    <row r="213" spans="1:7" s="51" customFormat="1" ht="21" customHeight="1">
      <c r="A213" s="58">
        <v>2</v>
      </c>
      <c r="B213" s="72" t="s">
        <v>259</v>
      </c>
      <c r="C213" s="74"/>
      <c r="D213" s="54"/>
      <c r="E213" s="50">
        <f>E214</f>
        <v>180000000</v>
      </c>
      <c r="F213" s="50">
        <f>F214</f>
        <v>180000000</v>
      </c>
      <c r="G213" s="57"/>
    </row>
    <row r="214" spans="1:7" s="2" customFormat="1" ht="18.75" customHeight="1">
      <c r="A214" s="22"/>
      <c r="B214" s="75" t="s">
        <v>30</v>
      </c>
      <c r="D214" s="76" t="s">
        <v>88</v>
      </c>
      <c r="E214" s="50">
        <v>180000000</v>
      </c>
      <c r="F214" s="50">
        <v>180000000</v>
      </c>
      <c r="G214" s="27"/>
    </row>
    <row r="215" spans="1:7" ht="16.5" customHeight="1">
      <c r="A215" s="28"/>
      <c r="B215" s="71">
        <v>6750</v>
      </c>
      <c r="C215" s="30"/>
      <c r="D215" s="77" t="s">
        <v>146</v>
      </c>
      <c r="E215" s="56">
        <v>180000000</v>
      </c>
      <c r="F215" s="56">
        <v>180000000</v>
      </c>
      <c r="G215" s="34"/>
    </row>
    <row r="216" spans="1:7" ht="16.5" customHeight="1">
      <c r="A216" s="28"/>
      <c r="B216" s="73"/>
      <c r="C216" s="78" t="s">
        <v>155</v>
      </c>
      <c r="D216" s="77" t="s">
        <v>156</v>
      </c>
      <c r="E216" s="56">
        <v>180000000</v>
      </c>
      <c r="F216" s="56">
        <v>180000000</v>
      </c>
      <c r="G216" s="34"/>
    </row>
    <row r="217" spans="1:7" ht="21.75" customHeight="1">
      <c r="A217" s="58">
        <v>3</v>
      </c>
      <c r="B217" s="72" t="s">
        <v>260</v>
      </c>
      <c r="C217" s="30"/>
      <c r="D217" s="31"/>
      <c r="E217" s="50">
        <f>E218+E228+E232</f>
        <v>40774824000</v>
      </c>
      <c r="F217" s="50">
        <f>F218+F228+F232</f>
        <v>9930824000</v>
      </c>
      <c r="G217" s="34"/>
    </row>
    <row r="218" spans="1:7" ht="18" customHeight="1">
      <c r="A218" s="28"/>
      <c r="B218" s="79" t="s">
        <v>30</v>
      </c>
      <c r="C218" s="80"/>
      <c r="D218" s="81" t="s">
        <v>88</v>
      </c>
      <c r="E218" s="50">
        <f>E219+E224+E226</f>
        <v>430824000</v>
      </c>
      <c r="F218" s="50">
        <f>F219+F224+F226</f>
        <v>430824000</v>
      </c>
      <c r="G218" s="34"/>
    </row>
    <row r="219" spans="1:7" ht="16.5" customHeight="1">
      <c r="A219" s="28"/>
      <c r="B219" s="82">
        <v>6700</v>
      </c>
      <c r="C219" s="83"/>
      <c r="D219" s="84" t="s">
        <v>136</v>
      </c>
      <c r="E219" s="56">
        <v>109909000</v>
      </c>
      <c r="F219" s="56">
        <v>109909000</v>
      </c>
      <c r="G219" s="34"/>
    </row>
    <row r="220" spans="1:7" ht="16.5" customHeight="1">
      <c r="A220" s="28"/>
      <c r="B220" s="82"/>
      <c r="C220" s="78" t="s">
        <v>137</v>
      </c>
      <c r="D220" s="84" t="s">
        <v>138</v>
      </c>
      <c r="E220" s="56">
        <v>85669000</v>
      </c>
      <c r="F220" s="56">
        <v>85669000</v>
      </c>
      <c r="G220" s="34"/>
    </row>
    <row r="221" spans="1:7" ht="16.5" customHeight="1">
      <c r="A221" s="28"/>
      <c r="B221" s="82"/>
      <c r="C221" s="78" t="s">
        <v>139</v>
      </c>
      <c r="D221" s="84" t="s">
        <v>140</v>
      </c>
      <c r="E221" s="56">
        <v>9730000</v>
      </c>
      <c r="F221" s="56">
        <v>9730000</v>
      </c>
      <c r="G221" s="34"/>
    </row>
    <row r="222" spans="1:7" ht="16.5" customHeight="1">
      <c r="A222" s="28"/>
      <c r="B222" s="82"/>
      <c r="C222" s="78" t="s">
        <v>141</v>
      </c>
      <c r="D222" s="84" t="s">
        <v>132</v>
      </c>
      <c r="E222" s="56">
        <v>12160000</v>
      </c>
      <c r="F222" s="56">
        <v>12160000</v>
      </c>
      <c r="G222" s="34"/>
    </row>
    <row r="223" spans="1:7" ht="16.5" customHeight="1">
      <c r="A223" s="28"/>
      <c r="B223" s="82"/>
      <c r="C223" s="78" t="s">
        <v>144</v>
      </c>
      <c r="D223" s="84" t="s">
        <v>43</v>
      </c>
      <c r="E223" s="56">
        <v>2350000</v>
      </c>
      <c r="F223" s="56">
        <v>2350000</v>
      </c>
      <c r="G223" s="34"/>
    </row>
    <row r="224" spans="1:7" ht="16.5" customHeight="1">
      <c r="A224" s="28"/>
      <c r="B224" s="82">
        <v>6750</v>
      </c>
      <c r="C224" s="83"/>
      <c r="D224" s="84" t="s">
        <v>146</v>
      </c>
      <c r="E224" s="56">
        <v>274275000</v>
      </c>
      <c r="F224" s="56">
        <v>274275000</v>
      </c>
      <c r="G224" s="34"/>
    </row>
    <row r="225" spans="1:7" ht="16.5" customHeight="1">
      <c r="A225" s="28"/>
      <c r="B225" s="82"/>
      <c r="C225" s="78" t="s">
        <v>155</v>
      </c>
      <c r="D225" s="84" t="s">
        <v>156</v>
      </c>
      <c r="E225" s="56">
        <v>274275000</v>
      </c>
      <c r="F225" s="56">
        <v>274275000</v>
      </c>
      <c r="G225" s="34"/>
    </row>
    <row r="226" spans="1:7" ht="16.5" customHeight="1">
      <c r="A226" s="28"/>
      <c r="B226" s="82">
        <v>7000</v>
      </c>
      <c r="C226" s="78"/>
      <c r="D226" s="84" t="s">
        <v>198</v>
      </c>
      <c r="E226" s="56">
        <v>46640000</v>
      </c>
      <c r="F226" s="56">
        <v>46640000</v>
      </c>
      <c r="G226" s="34"/>
    </row>
    <row r="227" spans="1:7" ht="16.5" customHeight="1">
      <c r="A227" s="28"/>
      <c r="B227" s="85"/>
      <c r="C227" s="78">
        <v>7049</v>
      </c>
      <c r="D227" s="84" t="s">
        <v>214</v>
      </c>
      <c r="E227" s="56">
        <v>46640000</v>
      </c>
      <c r="F227" s="56">
        <v>46640000</v>
      </c>
      <c r="G227" s="34"/>
    </row>
    <row r="228" spans="1:7" ht="18" customHeight="1">
      <c r="A228" s="28"/>
      <c r="B228" s="75" t="s">
        <v>30</v>
      </c>
      <c r="C228" s="60"/>
      <c r="D228" s="48" t="s">
        <v>238</v>
      </c>
      <c r="E228" s="50">
        <f>E229</f>
        <v>4000000000</v>
      </c>
      <c r="F228" s="50">
        <f>F229</f>
        <v>4000000000</v>
      </c>
      <c r="G228" s="34"/>
    </row>
    <row r="229" spans="1:7" ht="16.5" customHeight="1">
      <c r="A229" s="28"/>
      <c r="B229" s="82">
        <v>9050</v>
      </c>
      <c r="C229" s="60"/>
      <c r="D229" s="54" t="s">
        <v>240</v>
      </c>
      <c r="E229" s="56">
        <f>SUM(E230:E231)</f>
        <v>4000000000</v>
      </c>
      <c r="F229" s="56">
        <f>SUM(F230:F231)</f>
        <v>4000000000</v>
      </c>
      <c r="G229" s="34"/>
    </row>
    <row r="230" spans="1:7" ht="16.5" customHeight="1">
      <c r="A230" s="28"/>
      <c r="B230" s="71"/>
      <c r="C230" s="53" t="s">
        <v>241</v>
      </c>
      <c r="D230" s="54" t="s">
        <v>242</v>
      </c>
      <c r="E230" s="56">
        <v>1304379600</v>
      </c>
      <c r="F230" s="56">
        <v>1304379600</v>
      </c>
      <c r="G230" s="34"/>
    </row>
    <row r="231" spans="1:7" ht="16.5" customHeight="1">
      <c r="A231" s="28"/>
      <c r="B231" s="71"/>
      <c r="C231" s="53" t="s">
        <v>245</v>
      </c>
      <c r="D231" s="54" t="s">
        <v>190</v>
      </c>
      <c r="E231" s="56">
        <f>2000000000+695620400</f>
        <v>2695620400</v>
      </c>
      <c r="F231" s="56">
        <f>2000000000+695620400</f>
        <v>2695620400</v>
      </c>
      <c r="G231" s="34"/>
    </row>
    <row r="232" spans="1:7" ht="19.5" customHeight="1">
      <c r="A232" s="28"/>
      <c r="B232" s="75" t="s">
        <v>30</v>
      </c>
      <c r="C232" s="60"/>
      <c r="D232" s="48" t="s">
        <v>261</v>
      </c>
      <c r="E232" s="50">
        <f>E233</f>
        <v>36344000000</v>
      </c>
      <c r="F232" s="50">
        <f>F233</f>
        <v>5500000000</v>
      </c>
      <c r="G232" s="174" t="s">
        <v>301</v>
      </c>
    </row>
    <row r="233" spans="1:7" ht="18.75" customHeight="1">
      <c r="A233" s="28"/>
      <c r="B233" s="71">
        <v>9300</v>
      </c>
      <c r="C233" s="53"/>
      <c r="D233" s="54" t="s">
        <v>262</v>
      </c>
      <c r="E233" s="56">
        <f>E234</f>
        <v>36344000000</v>
      </c>
      <c r="F233" s="56">
        <v>5500000000</v>
      </c>
      <c r="G233" s="175"/>
    </row>
    <row r="234" spans="1:7" ht="16.5" customHeight="1">
      <c r="A234" s="28"/>
      <c r="B234" s="71"/>
      <c r="C234" s="63" t="s">
        <v>263</v>
      </c>
      <c r="D234" s="54" t="s">
        <v>264</v>
      </c>
      <c r="E234" s="56">
        <f>30844000000+5500000000</f>
        <v>36344000000</v>
      </c>
      <c r="F234" s="56">
        <v>5500000000</v>
      </c>
      <c r="G234" s="176"/>
    </row>
    <row r="235" spans="1:7" s="2" customFormat="1" ht="26.25" customHeight="1">
      <c r="A235" s="22" t="s">
        <v>22</v>
      </c>
      <c r="B235" s="75" t="s">
        <v>265</v>
      </c>
      <c r="C235" s="86"/>
      <c r="D235" s="48"/>
      <c r="E235" s="50">
        <f>E236</f>
        <v>26174721666</v>
      </c>
      <c r="F235" s="50"/>
      <c r="G235" s="87"/>
    </row>
    <row r="236" spans="1:7" s="2" customFormat="1" ht="22.5" customHeight="1">
      <c r="A236" s="22"/>
      <c r="B236" s="72" t="s">
        <v>266</v>
      </c>
      <c r="C236" s="86"/>
      <c r="D236" s="48"/>
      <c r="E236" s="50">
        <f>E237+E246</f>
        <v>26174721666</v>
      </c>
      <c r="F236" s="50"/>
      <c r="G236" s="174" t="s">
        <v>304</v>
      </c>
    </row>
    <row r="237" spans="1:7" ht="16.5" customHeight="1">
      <c r="A237" s="28"/>
      <c r="B237" s="75" t="s">
        <v>30</v>
      </c>
      <c r="C237" s="53"/>
      <c r="D237" s="48" t="s">
        <v>88</v>
      </c>
      <c r="E237" s="50">
        <f>E238+E240+E242</f>
        <v>9688667213</v>
      </c>
      <c r="F237" s="50"/>
      <c r="G237" s="175"/>
    </row>
    <row r="238" spans="1:7" ht="16.5" customHeight="1">
      <c r="A238" s="28"/>
      <c r="B238" s="52" t="s">
        <v>100</v>
      </c>
      <c r="C238" s="53"/>
      <c r="D238" s="54" t="s">
        <v>101</v>
      </c>
      <c r="E238" s="56">
        <f>SUM(E239:E239)</f>
        <v>45392251</v>
      </c>
      <c r="F238" s="56"/>
      <c r="G238" s="175"/>
    </row>
    <row r="239" spans="1:7" ht="16.5" customHeight="1">
      <c r="A239" s="28"/>
      <c r="B239" s="52"/>
      <c r="C239" s="53" t="s">
        <v>104</v>
      </c>
      <c r="D239" s="54" t="s">
        <v>105</v>
      </c>
      <c r="E239" s="56">
        <v>45392251</v>
      </c>
      <c r="F239" s="56"/>
      <c r="G239" s="175"/>
    </row>
    <row r="240" spans="1:7" ht="16.5" customHeight="1">
      <c r="A240" s="28"/>
      <c r="B240" s="52" t="s">
        <v>145</v>
      </c>
      <c r="C240" s="53"/>
      <c r="D240" s="54" t="s">
        <v>146</v>
      </c>
      <c r="E240" s="56">
        <f>SUM(E241:E241)</f>
        <v>8445534118</v>
      </c>
      <c r="F240" s="56"/>
      <c r="G240" s="175"/>
    </row>
    <row r="241" spans="1:7" ht="16.5" customHeight="1">
      <c r="A241" s="28"/>
      <c r="B241" s="52"/>
      <c r="C241" s="53" t="s">
        <v>155</v>
      </c>
      <c r="D241" s="54" t="s">
        <v>156</v>
      </c>
      <c r="E241" s="56">
        <v>8445534118</v>
      </c>
      <c r="F241" s="56"/>
      <c r="G241" s="175"/>
    </row>
    <row r="242" spans="1:7" ht="16.5" customHeight="1">
      <c r="A242" s="28"/>
      <c r="B242" s="52" t="s">
        <v>197</v>
      </c>
      <c r="C242" s="53"/>
      <c r="D242" s="54" t="s">
        <v>198</v>
      </c>
      <c r="E242" s="56">
        <f>SUM(E243:E245)</f>
        <v>1197740844</v>
      </c>
      <c r="F242" s="56"/>
      <c r="G242" s="176"/>
    </row>
    <row r="243" spans="1:7" ht="16.5" customHeight="1">
      <c r="A243" s="28"/>
      <c r="B243" s="52"/>
      <c r="C243" s="53" t="s">
        <v>199</v>
      </c>
      <c r="D243" s="54" t="s">
        <v>200</v>
      </c>
      <c r="E243" s="56">
        <v>36883652</v>
      </c>
      <c r="F243" s="56"/>
      <c r="G243" s="174" t="s">
        <v>302</v>
      </c>
    </row>
    <row r="244" spans="1:7" ht="16.5" customHeight="1">
      <c r="A244" s="28"/>
      <c r="B244" s="52"/>
      <c r="C244" s="53" t="s">
        <v>201</v>
      </c>
      <c r="D244" s="54" t="s">
        <v>202</v>
      </c>
      <c r="E244" s="56">
        <v>88400000</v>
      </c>
      <c r="F244" s="56"/>
      <c r="G244" s="175"/>
    </row>
    <row r="245" spans="1:7" s="2" customFormat="1" ht="16.5" customHeight="1">
      <c r="A245" s="22"/>
      <c r="B245" s="52"/>
      <c r="C245" s="53" t="s">
        <v>209</v>
      </c>
      <c r="D245" s="54" t="s">
        <v>210</v>
      </c>
      <c r="E245" s="36">
        <v>1072457192</v>
      </c>
      <c r="F245" s="36"/>
      <c r="G245" s="176"/>
    </row>
    <row r="246" spans="1:7" s="62" customFormat="1" ht="18" customHeight="1">
      <c r="A246" s="58"/>
      <c r="B246" s="75" t="s">
        <v>30</v>
      </c>
      <c r="C246" s="60"/>
      <c r="D246" s="48" t="s">
        <v>238</v>
      </c>
      <c r="E246" s="49">
        <f>E247</f>
        <v>16486054453</v>
      </c>
      <c r="F246" s="49"/>
      <c r="G246" s="61"/>
    </row>
    <row r="247" spans="1:7" s="51" customFormat="1" ht="16.5" customHeight="1">
      <c r="A247" s="45"/>
      <c r="B247" s="52" t="s">
        <v>239</v>
      </c>
      <c r="C247" s="53"/>
      <c r="D247" s="54" t="s">
        <v>240</v>
      </c>
      <c r="E247" s="55">
        <f>SUM(E248:E250)</f>
        <v>16486054453</v>
      </c>
      <c r="F247" s="55"/>
      <c r="G247" s="57"/>
    </row>
    <row r="248" spans="1:7" s="51" customFormat="1" ht="16.5" customHeight="1">
      <c r="A248" s="45"/>
      <c r="B248" s="52"/>
      <c r="C248" s="53" t="s">
        <v>241</v>
      </c>
      <c r="D248" s="54" t="s">
        <v>242</v>
      </c>
      <c r="E248" s="55">
        <v>11896618760</v>
      </c>
      <c r="F248" s="55"/>
      <c r="G248" s="57"/>
    </row>
    <row r="249" spans="1:7" s="51" customFormat="1" ht="16.5" customHeight="1">
      <c r="A249" s="45"/>
      <c r="B249" s="52"/>
      <c r="C249" s="53" t="s">
        <v>243</v>
      </c>
      <c r="D249" s="54" t="s">
        <v>244</v>
      </c>
      <c r="E249" s="55">
        <v>64000000</v>
      </c>
      <c r="F249" s="55"/>
      <c r="G249" s="57"/>
    </row>
    <row r="250" spans="1:7" s="51" customFormat="1" ht="16.5" customHeight="1">
      <c r="A250" s="45"/>
      <c r="B250" s="52"/>
      <c r="C250" s="53" t="s">
        <v>245</v>
      </c>
      <c r="D250" s="54" t="s">
        <v>190</v>
      </c>
      <c r="E250" s="55">
        <v>4525435693</v>
      </c>
      <c r="F250" s="55"/>
      <c r="G250" s="57"/>
    </row>
    <row r="251" spans="1:7" s="2" customFormat="1" ht="28.5" customHeight="1">
      <c r="A251" s="22" t="s">
        <v>272</v>
      </c>
      <c r="B251" s="88" t="s">
        <v>303</v>
      </c>
      <c r="C251" s="89"/>
      <c r="D251" s="90"/>
      <c r="E251" s="26">
        <f>E252+E272+E307+E316</f>
        <v>31034712252</v>
      </c>
      <c r="F251" s="26">
        <f>F252+F272+F307+F316</f>
        <v>31034712252</v>
      </c>
      <c r="G251" s="27"/>
    </row>
    <row r="252" spans="1:7" s="62" customFormat="1" ht="19.5" customHeight="1">
      <c r="A252" s="58"/>
      <c r="B252" s="88" t="s">
        <v>273</v>
      </c>
      <c r="C252" s="60"/>
      <c r="D252" s="48" t="s">
        <v>31</v>
      </c>
      <c r="E252" s="49">
        <v>11425605976</v>
      </c>
      <c r="F252" s="49">
        <v>11425605976</v>
      </c>
      <c r="G252" s="61"/>
    </row>
    <row r="253" spans="1:7" s="51" customFormat="1" ht="16.5" customHeight="1">
      <c r="A253" s="45"/>
      <c r="B253" s="52" t="s">
        <v>32</v>
      </c>
      <c r="C253" s="53"/>
      <c r="D253" s="54" t="s">
        <v>33</v>
      </c>
      <c r="E253" s="55">
        <v>5861500143</v>
      </c>
      <c r="F253" s="55">
        <v>5861500143</v>
      </c>
      <c r="G253" s="57"/>
    </row>
    <row r="254" spans="1:7" s="51" customFormat="1" ht="16.5" customHeight="1">
      <c r="A254" s="45"/>
      <c r="B254" s="52"/>
      <c r="C254" s="53" t="s">
        <v>34</v>
      </c>
      <c r="D254" s="54" t="s">
        <v>35</v>
      </c>
      <c r="E254" s="55">
        <v>5370731364</v>
      </c>
      <c r="F254" s="55">
        <v>5370731364</v>
      </c>
      <c r="G254" s="57"/>
    </row>
    <row r="255" spans="1:7" s="51" customFormat="1" ht="16.5" customHeight="1">
      <c r="A255" s="45"/>
      <c r="B255" s="52"/>
      <c r="C255" s="53" t="s">
        <v>36</v>
      </c>
      <c r="D255" s="54" t="s">
        <v>37</v>
      </c>
      <c r="E255" s="55">
        <v>465364779</v>
      </c>
      <c r="F255" s="55">
        <v>465364779</v>
      </c>
      <c r="G255" s="57"/>
    </row>
    <row r="256" spans="1:7" s="51" customFormat="1" ht="16.5" customHeight="1">
      <c r="A256" s="45"/>
      <c r="B256" s="52"/>
      <c r="C256" s="53" t="s">
        <v>38</v>
      </c>
      <c r="D256" s="54" t="s">
        <v>39</v>
      </c>
      <c r="E256" s="55">
        <v>25404000</v>
      </c>
      <c r="F256" s="55">
        <v>25404000</v>
      </c>
      <c r="G256" s="57"/>
    </row>
    <row r="257" spans="1:7" s="51" customFormat="1" ht="16.5" customHeight="1">
      <c r="A257" s="45"/>
      <c r="B257" s="52" t="s">
        <v>40</v>
      </c>
      <c r="C257" s="53"/>
      <c r="D257" s="54" t="s">
        <v>275</v>
      </c>
      <c r="E257" s="55">
        <v>198111336</v>
      </c>
      <c r="F257" s="55">
        <v>198111336</v>
      </c>
      <c r="G257" s="57"/>
    </row>
    <row r="258" spans="1:7" s="51" customFormat="1" ht="16.5" customHeight="1">
      <c r="A258" s="45"/>
      <c r="B258" s="52"/>
      <c r="C258" s="53" t="s">
        <v>41</v>
      </c>
      <c r="D258" s="54" t="s">
        <v>275</v>
      </c>
      <c r="E258" s="55">
        <v>198111336</v>
      </c>
      <c r="F258" s="55">
        <v>198111336</v>
      </c>
      <c r="G258" s="57"/>
    </row>
    <row r="259" spans="1:7" s="51" customFormat="1" ht="16.5" customHeight="1">
      <c r="A259" s="45"/>
      <c r="B259" s="52" t="s">
        <v>44</v>
      </c>
      <c r="C259" s="53"/>
      <c r="D259" s="54" t="s">
        <v>45</v>
      </c>
      <c r="E259" s="55">
        <v>574854005</v>
      </c>
      <c r="F259" s="55">
        <v>574854005</v>
      </c>
      <c r="G259" s="57"/>
    </row>
    <row r="260" spans="1:7" s="51" customFormat="1" ht="16.5" customHeight="1">
      <c r="A260" s="45"/>
      <c r="B260" s="52"/>
      <c r="C260" s="53" t="s">
        <v>46</v>
      </c>
      <c r="D260" s="54" t="s">
        <v>47</v>
      </c>
      <c r="E260" s="55">
        <v>5908000</v>
      </c>
      <c r="F260" s="55">
        <v>5908000</v>
      </c>
      <c r="G260" s="57"/>
    </row>
    <row r="261" spans="1:7" s="51" customFormat="1" ht="16.5" customHeight="1">
      <c r="A261" s="45"/>
      <c r="B261" s="52"/>
      <c r="C261" s="53" t="s">
        <v>52</v>
      </c>
      <c r="D261" s="54" t="s">
        <v>53</v>
      </c>
      <c r="E261" s="55">
        <v>101648000</v>
      </c>
      <c r="F261" s="55">
        <v>101648000</v>
      </c>
      <c r="G261" s="57"/>
    </row>
    <row r="262" spans="1:7" s="51" customFormat="1" ht="16.5" customHeight="1">
      <c r="A262" s="45"/>
      <c r="B262" s="52"/>
      <c r="C262" s="53" t="s">
        <v>54</v>
      </c>
      <c r="D262" s="54" t="s">
        <v>55</v>
      </c>
      <c r="E262" s="55">
        <v>419576649</v>
      </c>
      <c r="F262" s="55">
        <v>419576649</v>
      </c>
      <c r="G262" s="57"/>
    </row>
    <row r="263" spans="1:7" s="51" customFormat="1" ht="16.5" customHeight="1">
      <c r="A263" s="45"/>
      <c r="B263" s="52"/>
      <c r="C263" s="53" t="s">
        <v>56</v>
      </c>
      <c r="D263" s="54" t="s">
        <v>57</v>
      </c>
      <c r="E263" s="55">
        <v>40935000</v>
      </c>
      <c r="F263" s="55">
        <v>40935000</v>
      </c>
      <c r="G263" s="57"/>
    </row>
    <row r="264" spans="1:7" s="51" customFormat="1" ht="16.5" customHeight="1">
      <c r="A264" s="45"/>
      <c r="B264" s="52"/>
      <c r="C264" s="53" t="s">
        <v>58</v>
      </c>
      <c r="D264" s="54" t="s">
        <v>59</v>
      </c>
      <c r="E264" s="55">
        <v>6786356</v>
      </c>
      <c r="F264" s="55">
        <v>6786356</v>
      </c>
      <c r="G264" s="57"/>
    </row>
    <row r="265" spans="1:7" s="51" customFormat="1" ht="16.5" customHeight="1">
      <c r="A265" s="45"/>
      <c r="B265" s="52" t="s">
        <v>75</v>
      </c>
      <c r="C265" s="53"/>
      <c r="D265" s="54" t="s">
        <v>76</v>
      </c>
      <c r="E265" s="55">
        <v>1259678987</v>
      </c>
      <c r="F265" s="55">
        <v>1259678987</v>
      </c>
      <c r="G265" s="57"/>
    </row>
    <row r="266" spans="1:7" s="51" customFormat="1" ht="16.5" customHeight="1">
      <c r="A266" s="45"/>
      <c r="B266" s="52"/>
      <c r="C266" s="53" t="s">
        <v>77</v>
      </c>
      <c r="D266" s="54" t="s">
        <v>78</v>
      </c>
      <c r="E266" s="55">
        <v>917067077</v>
      </c>
      <c r="F266" s="55">
        <v>917067077</v>
      </c>
      <c r="G266" s="57"/>
    </row>
    <row r="267" spans="1:7" s="51" customFormat="1" ht="16.5" customHeight="1">
      <c r="A267" s="45"/>
      <c r="B267" s="52"/>
      <c r="C267" s="53" t="s">
        <v>79</v>
      </c>
      <c r="D267" s="54" t="s">
        <v>80</v>
      </c>
      <c r="E267" s="55">
        <v>171958581</v>
      </c>
      <c r="F267" s="55">
        <v>171958581</v>
      </c>
      <c r="G267" s="57"/>
    </row>
    <row r="268" spans="1:7" s="51" customFormat="1" ht="16.5" customHeight="1">
      <c r="A268" s="45"/>
      <c r="B268" s="52"/>
      <c r="C268" s="53" t="s">
        <v>81</v>
      </c>
      <c r="D268" s="54" t="s">
        <v>82</v>
      </c>
      <c r="E268" s="55">
        <v>113322462</v>
      </c>
      <c r="F268" s="55">
        <v>113322462</v>
      </c>
      <c r="G268" s="57"/>
    </row>
    <row r="269" spans="1:7" s="62" customFormat="1" ht="19.5" customHeight="1">
      <c r="A269" s="58"/>
      <c r="B269" s="52"/>
      <c r="C269" s="53" t="s">
        <v>83</v>
      </c>
      <c r="D269" s="54" t="s">
        <v>84</v>
      </c>
      <c r="E269" s="55">
        <v>57330867</v>
      </c>
      <c r="F269" s="55">
        <v>57330867</v>
      </c>
      <c r="G269" s="61"/>
    </row>
    <row r="270" spans="1:7" s="51" customFormat="1" ht="16.5" customHeight="1">
      <c r="A270" s="45"/>
      <c r="B270" s="52" t="s">
        <v>85</v>
      </c>
      <c r="C270" s="53"/>
      <c r="D270" s="54" t="s">
        <v>86</v>
      </c>
      <c r="E270" s="55">
        <v>3531461505</v>
      </c>
      <c r="F270" s="55">
        <v>3531461505</v>
      </c>
      <c r="G270" s="57"/>
    </row>
    <row r="271" spans="1:7" s="51" customFormat="1" ht="16.5" customHeight="1">
      <c r="A271" s="45"/>
      <c r="B271" s="52"/>
      <c r="C271" s="53" t="s">
        <v>87</v>
      </c>
      <c r="D271" s="54" t="s">
        <v>278</v>
      </c>
      <c r="E271" s="55">
        <v>3531461505</v>
      </c>
      <c r="F271" s="55">
        <v>3531461505</v>
      </c>
      <c r="G271" s="57"/>
    </row>
    <row r="272" spans="1:7" s="51" customFormat="1" ht="21" customHeight="1">
      <c r="A272" s="45"/>
      <c r="B272" s="59" t="s">
        <v>273</v>
      </c>
      <c r="C272" s="53"/>
      <c r="D272" s="48" t="s">
        <v>300</v>
      </c>
      <c r="E272" s="49">
        <v>10109823895</v>
      </c>
      <c r="F272" s="49">
        <v>10109823895</v>
      </c>
      <c r="G272" s="57"/>
    </row>
    <row r="273" spans="1:7" s="51" customFormat="1" ht="16.5" customHeight="1">
      <c r="A273" s="45"/>
      <c r="B273" s="52" t="s">
        <v>89</v>
      </c>
      <c r="C273" s="53"/>
      <c r="D273" s="54" t="s">
        <v>90</v>
      </c>
      <c r="E273" s="55">
        <v>1243894571</v>
      </c>
      <c r="F273" s="55">
        <v>1243894571</v>
      </c>
      <c r="G273" s="57"/>
    </row>
    <row r="274" spans="1:7" s="51" customFormat="1" ht="16.5" customHeight="1">
      <c r="A274" s="45"/>
      <c r="B274" s="52"/>
      <c r="C274" s="53" t="s">
        <v>95</v>
      </c>
      <c r="D274" s="54" t="s">
        <v>96</v>
      </c>
      <c r="E274" s="55">
        <v>1243534571</v>
      </c>
      <c r="F274" s="55">
        <v>1243534571</v>
      </c>
      <c r="G274" s="57"/>
    </row>
    <row r="275" spans="1:7" s="51" customFormat="1" ht="16.5" customHeight="1">
      <c r="A275" s="45"/>
      <c r="B275" s="52"/>
      <c r="C275" s="53" t="s">
        <v>99</v>
      </c>
      <c r="D275" s="54" t="s">
        <v>43</v>
      </c>
      <c r="E275" s="55">
        <v>360000</v>
      </c>
      <c r="F275" s="55">
        <v>360000</v>
      </c>
      <c r="G275" s="57"/>
    </row>
    <row r="276" spans="1:7" s="51" customFormat="1" ht="16.5" customHeight="1">
      <c r="A276" s="45"/>
      <c r="B276" s="52" t="s">
        <v>100</v>
      </c>
      <c r="C276" s="53"/>
      <c r="D276" s="54" t="s">
        <v>101</v>
      </c>
      <c r="E276" s="55">
        <v>70319500</v>
      </c>
      <c r="F276" s="55">
        <v>70319500</v>
      </c>
      <c r="G276" s="57"/>
    </row>
    <row r="277" spans="1:7" s="51" customFormat="1" ht="16.5" customHeight="1">
      <c r="A277" s="45"/>
      <c r="B277" s="52"/>
      <c r="C277" s="53" t="s">
        <v>102</v>
      </c>
      <c r="D277" s="54" t="s">
        <v>103</v>
      </c>
      <c r="E277" s="55">
        <v>52281500</v>
      </c>
      <c r="F277" s="55">
        <v>52281500</v>
      </c>
      <c r="G277" s="57"/>
    </row>
    <row r="278" spans="1:7" s="51" customFormat="1" ht="16.5" customHeight="1">
      <c r="A278" s="45"/>
      <c r="B278" s="52"/>
      <c r="C278" s="53" t="s">
        <v>104</v>
      </c>
      <c r="D278" s="54" t="s">
        <v>105</v>
      </c>
      <c r="E278" s="55">
        <v>16638000</v>
      </c>
      <c r="F278" s="55">
        <v>16638000</v>
      </c>
      <c r="G278" s="57"/>
    </row>
    <row r="279" spans="1:7" s="51" customFormat="1" ht="16.5" customHeight="1">
      <c r="A279" s="45"/>
      <c r="B279" s="52"/>
      <c r="C279" s="53" t="s">
        <v>106</v>
      </c>
      <c r="D279" s="54" t="s">
        <v>107</v>
      </c>
      <c r="E279" s="55">
        <v>1400000</v>
      </c>
      <c r="F279" s="55">
        <v>1400000</v>
      </c>
      <c r="G279" s="57"/>
    </row>
    <row r="280" spans="1:7" s="51" customFormat="1" ht="16.5" customHeight="1">
      <c r="A280" s="45"/>
      <c r="B280" s="52" t="s">
        <v>108</v>
      </c>
      <c r="C280" s="53"/>
      <c r="D280" s="54" t="s">
        <v>109</v>
      </c>
      <c r="E280" s="55">
        <v>26215041</v>
      </c>
      <c r="F280" s="55">
        <v>26215041</v>
      </c>
      <c r="G280" s="57"/>
    </row>
    <row r="281" spans="1:7" s="51" customFormat="1" ht="16.5" customHeight="1">
      <c r="A281" s="45"/>
      <c r="B281" s="52"/>
      <c r="C281" s="53" t="s">
        <v>110</v>
      </c>
      <c r="D281" s="54" t="s">
        <v>111</v>
      </c>
      <c r="E281" s="55">
        <v>567397</v>
      </c>
      <c r="F281" s="55">
        <v>567397</v>
      </c>
      <c r="G281" s="57"/>
    </row>
    <row r="282" spans="1:7" s="51" customFormat="1" ht="16.5" customHeight="1">
      <c r="A282" s="45"/>
      <c r="B282" s="52"/>
      <c r="C282" s="53" t="s">
        <v>112</v>
      </c>
      <c r="D282" s="54" t="s">
        <v>113</v>
      </c>
      <c r="E282" s="55">
        <v>719644</v>
      </c>
      <c r="F282" s="55">
        <v>719644</v>
      </c>
      <c r="G282" s="57"/>
    </row>
    <row r="283" spans="1:7" s="51" customFormat="1" ht="16.5" customHeight="1">
      <c r="A283" s="45"/>
      <c r="B283" s="52"/>
      <c r="C283" s="53" t="s">
        <v>116</v>
      </c>
      <c r="D283" s="54" t="s">
        <v>117</v>
      </c>
      <c r="E283" s="55">
        <v>9628000</v>
      </c>
      <c r="F283" s="55">
        <v>9628000</v>
      </c>
      <c r="G283" s="57"/>
    </row>
    <row r="284" spans="1:7" s="51" customFormat="1" ht="16.5" customHeight="1">
      <c r="A284" s="45"/>
      <c r="B284" s="52"/>
      <c r="C284" s="53" t="s">
        <v>124</v>
      </c>
      <c r="D284" s="54" t="s">
        <v>125</v>
      </c>
      <c r="E284" s="55">
        <v>15300000</v>
      </c>
      <c r="F284" s="55">
        <v>15300000</v>
      </c>
      <c r="G284" s="57"/>
    </row>
    <row r="285" spans="1:7" s="51" customFormat="1" ht="16.5" customHeight="1">
      <c r="A285" s="45"/>
      <c r="B285" s="52" t="s">
        <v>135</v>
      </c>
      <c r="C285" s="53"/>
      <c r="D285" s="54" t="s">
        <v>136</v>
      </c>
      <c r="E285" s="55">
        <v>319194494</v>
      </c>
      <c r="F285" s="55">
        <v>319194494</v>
      </c>
      <c r="G285" s="57"/>
    </row>
    <row r="286" spans="1:7" s="51" customFormat="1" ht="16.5" customHeight="1">
      <c r="A286" s="45"/>
      <c r="B286" s="52"/>
      <c r="C286" s="53" t="s">
        <v>137</v>
      </c>
      <c r="D286" s="54" t="s">
        <v>138</v>
      </c>
      <c r="E286" s="55">
        <v>90660500</v>
      </c>
      <c r="F286" s="55">
        <v>90660500</v>
      </c>
      <c r="G286" s="57"/>
    </row>
    <row r="287" spans="1:7" s="51" customFormat="1" ht="16.5" customHeight="1">
      <c r="A287" s="45"/>
      <c r="B287" s="52"/>
      <c r="C287" s="53" t="s">
        <v>139</v>
      </c>
      <c r="D287" s="54" t="s">
        <v>140</v>
      </c>
      <c r="E287" s="55">
        <v>142420000</v>
      </c>
      <c r="F287" s="55">
        <v>142420000</v>
      </c>
      <c r="G287" s="57"/>
    </row>
    <row r="288" spans="1:7" s="51" customFormat="1" ht="16.5" customHeight="1">
      <c r="A288" s="45"/>
      <c r="B288" s="52"/>
      <c r="C288" s="53" t="s">
        <v>141</v>
      </c>
      <c r="D288" s="54" t="s">
        <v>132</v>
      </c>
      <c r="E288" s="55">
        <v>54725000</v>
      </c>
      <c r="F288" s="55">
        <v>54725000</v>
      </c>
      <c r="G288" s="57"/>
    </row>
    <row r="289" spans="1:7" s="51" customFormat="1" ht="16.5" customHeight="1">
      <c r="A289" s="45"/>
      <c r="B289" s="52"/>
      <c r="C289" s="53" t="s">
        <v>142</v>
      </c>
      <c r="D289" s="54" t="s">
        <v>143</v>
      </c>
      <c r="E289" s="55">
        <v>31388994</v>
      </c>
      <c r="F289" s="55">
        <v>31388994</v>
      </c>
      <c r="G289" s="57"/>
    </row>
    <row r="290" spans="1:7" s="51" customFormat="1" ht="16.5" customHeight="1">
      <c r="A290" s="45"/>
      <c r="B290" s="52" t="s">
        <v>145</v>
      </c>
      <c r="C290" s="53"/>
      <c r="D290" s="54" t="s">
        <v>146</v>
      </c>
      <c r="E290" s="55">
        <v>917325300</v>
      </c>
      <c r="F290" s="55">
        <v>917325300</v>
      </c>
      <c r="G290" s="57"/>
    </row>
    <row r="291" spans="1:7" s="51" customFormat="1" ht="16.5" customHeight="1">
      <c r="A291" s="45"/>
      <c r="B291" s="52"/>
      <c r="C291" s="53" t="s">
        <v>147</v>
      </c>
      <c r="D291" s="54" t="s">
        <v>148</v>
      </c>
      <c r="E291" s="55">
        <v>1000000</v>
      </c>
      <c r="F291" s="55">
        <v>1000000</v>
      </c>
      <c r="G291" s="57"/>
    </row>
    <row r="292" spans="1:7" s="51" customFormat="1" ht="16.5" customHeight="1">
      <c r="A292" s="45"/>
      <c r="B292" s="52"/>
      <c r="C292" s="53" t="s">
        <v>151</v>
      </c>
      <c r="D292" s="54" t="s">
        <v>152</v>
      </c>
      <c r="E292" s="55">
        <v>836018300</v>
      </c>
      <c r="F292" s="55">
        <v>836018300</v>
      </c>
      <c r="G292" s="57"/>
    </row>
    <row r="293" spans="1:7" s="62" customFormat="1" ht="18" customHeight="1">
      <c r="A293" s="58"/>
      <c r="B293" s="52"/>
      <c r="C293" s="53" t="s">
        <v>153</v>
      </c>
      <c r="D293" s="54" t="s">
        <v>154</v>
      </c>
      <c r="E293" s="55">
        <v>80307000</v>
      </c>
      <c r="F293" s="55">
        <v>80307000</v>
      </c>
      <c r="G293" s="61"/>
    </row>
    <row r="294" spans="1:7" s="51" customFormat="1" ht="16.5" customHeight="1">
      <c r="A294" s="45"/>
      <c r="B294" s="52" t="s">
        <v>177</v>
      </c>
      <c r="C294" s="53"/>
      <c r="D294" s="54" t="s">
        <v>178</v>
      </c>
      <c r="E294" s="55">
        <v>113021520</v>
      </c>
      <c r="F294" s="55">
        <v>113021520</v>
      </c>
      <c r="G294" s="57"/>
    </row>
    <row r="295" spans="1:7" s="51" customFormat="1" ht="16.5" customHeight="1">
      <c r="A295" s="45"/>
      <c r="B295" s="52"/>
      <c r="C295" s="53" t="s">
        <v>185</v>
      </c>
      <c r="D295" s="54" t="s">
        <v>186</v>
      </c>
      <c r="E295" s="55">
        <v>65110000</v>
      </c>
      <c r="F295" s="55">
        <v>65110000</v>
      </c>
      <c r="G295" s="57"/>
    </row>
    <row r="296" spans="1:7" s="51" customFormat="1" ht="16.5" customHeight="1">
      <c r="A296" s="45"/>
      <c r="B296" s="52"/>
      <c r="C296" s="53" t="s">
        <v>189</v>
      </c>
      <c r="D296" s="54" t="s">
        <v>190</v>
      </c>
      <c r="E296" s="55">
        <v>20353000</v>
      </c>
      <c r="F296" s="55">
        <v>20353000</v>
      </c>
      <c r="G296" s="57"/>
    </row>
    <row r="297" spans="1:7" s="51" customFormat="1" ht="16.5" customHeight="1">
      <c r="A297" s="45"/>
      <c r="B297" s="52"/>
      <c r="C297" s="53" t="s">
        <v>282</v>
      </c>
      <c r="D297" s="54" t="s">
        <v>283</v>
      </c>
      <c r="E297" s="55">
        <v>14834820</v>
      </c>
      <c r="F297" s="55">
        <v>14834820</v>
      </c>
      <c r="G297" s="57"/>
    </row>
    <row r="298" spans="1:7" s="51" customFormat="1" ht="16.5" customHeight="1">
      <c r="A298" s="45"/>
      <c r="B298" s="52"/>
      <c r="C298" s="53" t="s">
        <v>193</v>
      </c>
      <c r="D298" s="54" t="s">
        <v>194</v>
      </c>
      <c r="E298" s="55">
        <v>10727700</v>
      </c>
      <c r="F298" s="55">
        <v>10727700</v>
      </c>
      <c r="G298" s="57"/>
    </row>
    <row r="299" spans="1:7" s="51" customFormat="1" ht="16.5" customHeight="1">
      <c r="A299" s="45"/>
      <c r="B299" s="52"/>
      <c r="C299" s="53" t="s">
        <v>195</v>
      </c>
      <c r="D299" s="54" t="s">
        <v>196</v>
      </c>
      <c r="E299" s="55">
        <v>1996000</v>
      </c>
      <c r="F299" s="55">
        <v>1996000</v>
      </c>
      <c r="G299" s="57"/>
    </row>
    <row r="300" spans="1:7" s="51" customFormat="1" ht="16.5" customHeight="1">
      <c r="A300" s="45"/>
      <c r="B300" s="52" t="s">
        <v>197</v>
      </c>
      <c r="C300" s="53"/>
      <c r="D300" s="54" t="s">
        <v>198</v>
      </c>
      <c r="E300" s="55">
        <v>7419853469</v>
      </c>
      <c r="F300" s="55">
        <v>7419853469</v>
      </c>
      <c r="G300" s="57"/>
    </row>
    <row r="301" spans="1:7" s="51" customFormat="1" ht="16.5" customHeight="1">
      <c r="A301" s="45"/>
      <c r="B301" s="52"/>
      <c r="C301" s="53" t="s">
        <v>199</v>
      </c>
      <c r="D301" s="54" t="s">
        <v>200</v>
      </c>
      <c r="E301" s="55">
        <v>237918262</v>
      </c>
      <c r="F301" s="55">
        <v>237918262</v>
      </c>
      <c r="G301" s="57"/>
    </row>
    <row r="302" spans="1:7" s="51" customFormat="1" ht="16.5" customHeight="1">
      <c r="A302" s="45"/>
      <c r="B302" s="52"/>
      <c r="C302" s="53" t="s">
        <v>203</v>
      </c>
      <c r="D302" s="54" t="s">
        <v>204</v>
      </c>
      <c r="E302" s="55">
        <v>66242828</v>
      </c>
      <c r="F302" s="55">
        <v>66242828</v>
      </c>
      <c r="G302" s="57"/>
    </row>
    <row r="303" spans="1:7" s="51" customFormat="1" ht="16.5" customHeight="1">
      <c r="A303" s="45"/>
      <c r="B303" s="52"/>
      <c r="C303" s="53" t="s">
        <v>207</v>
      </c>
      <c r="D303" s="54" t="s">
        <v>208</v>
      </c>
      <c r="E303" s="55">
        <v>55000</v>
      </c>
      <c r="F303" s="55">
        <v>55000</v>
      </c>
      <c r="G303" s="57"/>
    </row>
    <row r="304" spans="1:7" s="51" customFormat="1" ht="16.5" customHeight="1">
      <c r="A304" s="45"/>
      <c r="B304" s="52"/>
      <c r="C304" s="53" t="s">
        <v>209</v>
      </c>
      <c r="D304" s="54" t="s">
        <v>210</v>
      </c>
      <c r="E304" s="55">
        <v>56324910</v>
      </c>
      <c r="F304" s="55">
        <v>56324910</v>
      </c>
      <c r="G304" s="57"/>
    </row>
    <row r="305" spans="1:7" s="51" customFormat="1" ht="16.5" customHeight="1">
      <c r="A305" s="45"/>
      <c r="B305" s="52"/>
      <c r="C305" s="53" t="s">
        <v>211</v>
      </c>
      <c r="D305" s="54" t="s">
        <v>212</v>
      </c>
      <c r="E305" s="55">
        <v>58960000</v>
      </c>
      <c r="F305" s="55">
        <v>58960000</v>
      </c>
      <c r="G305" s="57"/>
    </row>
    <row r="306" spans="1:7" s="51" customFormat="1" ht="16.5" customHeight="1">
      <c r="A306" s="45"/>
      <c r="B306" s="52"/>
      <c r="C306" s="53" t="s">
        <v>213</v>
      </c>
      <c r="D306" s="54" t="s">
        <v>214</v>
      </c>
      <c r="E306" s="55">
        <v>7000352469</v>
      </c>
      <c r="F306" s="55">
        <v>7000352469</v>
      </c>
      <c r="G306" s="57"/>
    </row>
    <row r="307" spans="1:7" s="62" customFormat="1" ht="21.75" customHeight="1">
      <c r="A307" s="58"/>
      <c r="B307" s="59" t="s">
        <v>273</v>
      </c>
      <c r="C307" s="60"/>
      <c r="D307" s="48" t="s">
        <v>215</v>
      </c>
      <c r="E307" s="49">
        <v>9255160881</v>
      </c>
      <c r="F307" s="49">
        <v>9255160881</v>
      </c>
      <c r="G307" s="61"/>
    </row>
    <row r="308" spans="1:7" s="51" customFormat="1" ht="16.5" customHeight="1">
      <c r="A308" s="45"/>
      <c r="B308" s="52" t="s">
        <v>216</v>
      </c>
      <c r="C308" s="53"/>
      <c r="D308" s="54" t="s">
        <v>217</v>
      </c>
      <c r="E308" s="55">
        <v>312284197</v>
      </c>
      <c r="F308" s="55">
        <v>312284197</v>
      </c>
      <c r="G308" s="57"/>
    </row>
    <row r="309" spans="1:7" s="51" customFormat="1" ht="16.5" customHeight="1">
      <c r="A309" s="45"/>
      <c r="B309" s="52"/>
      <c r="C309" s="53" t="s">
        <v>218</v>
      </c>
      <c r="D309" s="54" t="s">
        <v>285</v>
      </c>
      <c r="E309" s="55">
        <v>4795200</v>
      </c>
      <c r="F309" s="55">
        <v>4795200</v>
      </c>
      <c r="G309" s="57"/>
    </row>
    <row r="310" spans="1:7" s="51" customFormat="1" ht="16.5" customHeight="1">
      <c r="A310" s="45"/>
      <c r="B310" s="52"/>
      <c r="C310" s="53" t="s">
        <v>222</v>
      </c>
      <c r="D310" s="54" t="s">
        <v>223</v>
      </c>
      <c r="E310" s="55">
        <v>106915320</v>
      </c>
      <c r="F310" s="55">
        <v>106915320</v>
      </c>
      <c r="G310" s="57"/>
    </row>
    <row r="311" spans="1:7" s="51" customFormat="1" ht="16.5" customHeight="1">
      <c r="A311" s="45"/>
      <c r="B311" s="52"/>
      <c r="C311" s="53" t="s">
        <v>224</v>
      </c>
      <c r="D311" s="54" t="s">
        <v>225</v>
      </c>
      <c r="E311" s="55">
        <v>200573677</v>
      </c>
      <c r="F311" s="55">
        <v>200573677</v>
      </c>
      <c r="G311" s="57"/>
    </row>
    <row r="312" spans="1:7" s="51" customFormat="1" ht="16.5" customHeight="1">
      <c r="A312" s="45"/>
      <c r="B312" s="52" t="s">
        <v>230</v>
      </c>
      <c r="C312" s="53"/>
      <c r="D312" s="54" t="s">
        <v>291</v>
      </c>
      <c r="E312" s="55">
        <v>8942876684</v>
      </c>
      <c r="F312" s="55">
        <v>8942876684</v>
      </c>
      <c r="G312" s="57"/>
    </row>
    <row r="313" spans="1:7" s="51" customFormat="1" ht="16.5" customHeight="1">
      <c r="A313" s="45"/>
      <c r="B313" s="52"/>
      <c r="C313" s="53" t="s">
        <v>231</v>
      </c>
      <c r="D313" s="54" t="s">
        <v>232</v>
      </c>
      <c r="E313" s="55">
        <v>132148018</v>
      </c>
      <c r="F313" s="55">
        <v>132148018</v>
      </c>
      <c r="G313" s="57"/>
    </row>
    <row r="314" spans="1:7" s="51" customFormat="1" ht="16.5" customHeight="1">
      <c r="A314" s="45"/>
      <c r="B314" s="52"/>
      <c r="C314" s="53" t="s">
        <v>233</v>
      </c>
      <c r="D314" s="54" t="s">
        <v>296</v>
      </c>
      <c r="E314" s="55">
        <v>8749398323</v>
      </c>
      <c r="F314" s="55">
        <v>8749398323</v>
      </c>
      <c r="G314" s="57"/>
    </row>
    <row r="315" spans="1:7" s="51" customFormat="1" ht="16.5" customHeight="1">
      <c r="A315" s="45"/>
      <c r="B315" s="52"/>
      <c r="C315" s="53" t="s">
        <v>297</v>
      </c>
      <c r="D315" s="54" t="s">
        <v>43</v>
      </c>
      <c r="E315" s="55">
        <v>61330343</v>
      </c>
      <c r="F315" s="55">
        <v>61330343</v>
      </c>
      <c r="G315" s="57"/>
    </row>
    <row r="316" spans="1:7" s="62" customFormat="1" ht="21.75" customHeight="1">
      <c r="A316" s="58"/>
      <c r="B316" s="59" t="s">
        <v>273</v>
      </c>
      <c r="C316" s="60"/>
      <c r="D316" s="48" t="s">
        <v>238</v>
      </c>
      <c r="E316" s="49">
        <v>244121500</v>
      </c>
      <c r="F316" s="49">
        <v>244121500</v>
      </c>
      <c r="G316" s="61"/>
    </row>
    <row r="317" spans="1:7" s="51" customFormat="1" ht="16.5" customHeight="1">
      <c r="A317" s="45"/>
      <c r="B317" s="52" t="s">
        <v>239</v>
      </c>
      <c r="C317" s="53"/>
      <c r="D317" s="54" t="s">
        <v>240</v>
      </c>
      <c r="E317" s="55">
        <v>244121500</v>
      </c>
      <c r="F317" s="55">
        <v>244121500</v>
      </c>
      <c r="G317" s="57"/>
    </row>
    <row r="318" spans="1:7" s="51" customFormat="1" ht="16.5" customHeight="1">
      <c r="A318" s="45"/>
      <c r="B318" s="52"/>
      <c r="C318" s="53" t="s">
        <v>245</v>
      </c>
      <c r="D318" s="54" t="s">
        <v>190</v>
      </c>
      <c r="E318" s="55">
        <v>74780000</v>
      </c>
      <c r="F318" s="55">
        <v>74780000</v>
      </c>
      <c r="G318" s="57"/>
    </row>
    <row r="319" spans="1:7" s="51" customFormat="1" ht="16.5" customHeight="1">
      <c r="A319" s="91"/>
      <c r="B319" s="105"/>
      <c r="C319" s="92" t="s">
        <v>246</v>
      </c>
      <c r="D319" s="93" t="s">
        <v>192</v>
      </c>
      <c r="E319" s="106">
        <v>169341500</v>
      </c>
      <c r="F319" s="106">
        <v>169341500</v>
      </c>
      <c r="G319" s="94"/>
    </row>
    <row r="321" spans="1:6" s="51" customFormat="1" ht="15">
      <c r="A321" s="95"/>
      <c r="E321" s="9"/>
      <c r="F321" s="96"/>
    </row>
    <row r="322" spans="1:6" s="62" customFormat="1" ht="14.25">
      <c r="A322" s="97"/>
      <c r="D322" s="98"/>
      <c r="E322" s="99"/>
      <c r="F322" s="100"/>
    </row>
    <row r="323" spans="1:6" s="51" customFormat="1" ht="15">
      <c r="A323" s="95"/>
      <c r="D323" s="101"/>
      <c r="E323" s="9"/>
      <c r="F323" s="9"/>
    </row>
    <row r="324" spans="1:6" s="51" customFormat="1" ht="19.5" customHeight="1">
      <c r="A324" s="95"/>
      <c r="D324" s="101"/>
      <c r="E324" s="9"/>
      <c r="F324" s="9"/>
    </row>
    <row r="325" spans="1:6" s="51" customFormat="1" ht="15">
      <c r="A325" s="95"/>
      <c r="D325" s="101"/>
      <c r="E325" s="9"/>
      <c r="F325" s="9"/>
    </row>
    <row r="326" spans="1:6" s="51" customFormat="1" ht="15.75" customHeight="1">
      <c r="A326" s="95"/>
      <c r="C326" s="177"/>
      <c r="D326" s="177"/>
      <c r="E326" s="9"/>
      <c r="F326" s="9"/>
    </row>
    <row r="330" spans="1:6" ht="15.75">
      <c r="A330" s="178" t="s">
        <v>305</v>
      </c>
      <c r="B330" s="178"/>
      <c r="C330" s="178"/>
      <c r="D330" s="178"/>
      <c r="E330" s="178"/>
      <c r="F330" s="178"/>
    </row>
    <row r="331" spans="1:6" ht="15.75">
      <c r="A331" s="179" t="s">
        <v>306</v>
      </c>
      <c r="B331" s="179"/>
      <c r="C331" s="179"/>
      <c r="D331" s="179"/>
      <c r="E331" s="179"/>
      <c r="F331" s="179"/>
    </row>
    <row r="332" spans="1:6" ht="15.75">
      <c r="A332" s="109"/>
      <c r="B332" s="109"/>
      <c r="C332" s="109"/>
      <c r="D332" s="109"/>
      <c r="E332" s="109" t="s">
        <v>391</v>
      </c>
      <c r="F332" s="109"/>
    </row>
    <row r="333" spans="1:6" ht="15.75">
      <c r="A333" s="108"/>
      <c r="B333" s="108"/>
      <c r="C333" s="108"/>
      <c r="D333" s="108"/>
      <c r="E333" s="108"/>
      <c r="F333" s="108"/>
    </row>
    <row r="334" spans="1:6" ht="15.75">
      <c r="A334" s="166" t="s">
        <v>307</v>
      </c>
      <c r="B334" s="166" t="s">
        <v>5</v>
      </c>
      <c r="C334" s="180" t="s">
        <v>308</v>
      </c>
      <c r="D334" s="180" t="s">
        <v>309</v>
      </c>
      <c r="E334" s="180" t="s">
        <v>310</v>
      </c>
      <c r="F334" s="166" t="s">
        <v>8</v>
      </c>
    </row>
    <row r="335" spans="1:6" ht="15.75">
      <c r="A335" s="166"/>
      <c r="B335" s="166"/>
      <c r="C335" s="180"/>
      <c r="D335" s="180"/>
      <c r="E335" s="180"/>
      <c r="F335" s="166"/>
    </row>
    <row r="336" spans="1:6" ht="15.75">
      <c r="A336" s="166"/>
      <c r="B336" s="166"/>
      <c r="C336" s="180"/>
      <c r="D336" s="180"/>
      <c r="E336" s="180"/>
      <c r="F336" s="166"/>
    </row>
    <row r="337" spans="1:6" ht="15.75">
      <c r="A337" s="166"/>
      <c r="B337" s="166"/>
      <c r="C337" s="180"/>
      <c r="D337" s="180"/>
      <c r="E337" s="180"/>
      <c r="F337" s="166"/>
    </row>
    <row r="338" spans="1:6" ht="15.75">
      <c r="A338" s="110" t="s">
        <v>311</v>
      </c>
      <c r="B338" s="110" t="s">
        <v>312</v>
      </c>
      <c r="C338" s="110" t="s">
        <v>313</v>
      </c>
      <c r="D338" s="110" t="s">
        <v>314</v>
      </c>
      <c r="E338" s="110" t="s">
        <v>315</v>
      </c>
      <c r="F338" s="110" t="s">
        <v>316</v>
      </c>
    </row>
    <row r="339" spans="1:6" ht="15.75">
      <c r="A339" s="115" t="s">
        <v>9</v>
      </c>
      <c r="B339" s="129" t="s">
        <v>317</v>
      </c>
      <c r="C339" s="130">
        <f>C340+C349</f>
        <v>31801</v>
      </c>
      <c r="D339" s="130">
        <f>D340+D349</f>
        <v>227515</v>
      </c>
      <c r="E339" s="130">
        <f>E340+E349</f>
        <v>240769</v>
      </c>
      <c r="F339" s="130"/>
    </row>
    <row r="340" spans="1:6" ht="15.75">
      <c r="A340" s="131" t="s">
        <v>11</v>
      </c>
      <c r="B340" s="132" t="s">
        <v>318</v>
      </c>
      <c r="C340" s="133">
        <f>C341+C347+C348</f>
        <v>24800</v>
      </c>
      <c r="D340" s="133">
        <f>D341+D347+D348</f>
        <v>127805</v>
      </c>
      <c r="E340" s="133">
        <f>E341+E347+E348</f>
        <v>141059</v>
      </c>
      <c r="F340" s="133"/>
    </row>
    <row r="341" spans="1:6" ht="15.75">
      <c r="A341" s="134">
        <v>1</v>
      </c>
      <c r="B341" s="135" t="s">
        <v>13</v>
      </c>
      <c r="C341" s="136">
        <f>C342+C343</f>
        <v>22200</v>
      </c>
      <c r="D341" s="136">
        <f>D342+D343</f>
        <v>127805</v>
      </c>
      <c r="E341" s="136">
        <f>E342+E343</f>
        <v>129850</v>
      </c>
      <c r="F341" s="135"/>
    </row>
    <row r="342" spans="1:6" ht="15.75">
      <c r="A342" s="116" t="s">
        <v>319</v>
      </c>
      <c r="B342" s="117" t="s">
        <v>320</v>
      </c>
      <c r="C342" s="118">
        <v>1100</v>
      </c>
      <c r="D342" s="118">
        <v>6502</v>
      </c>
      <c r="E342" s="118">
        <v>5600</v>
      </c>
      <c r="F342" s="117"/>
    </row>
    <row r="343" spans="1:6" ht="15.75">
      <c r="A343" s="116" t="s">
        <v>321</v>
      </c>
      <c r="B343" s="117" t="s">
        <v>322</v>
      </c>
      <c r="C343" s="118">
        <f>SUM(C344:C345)</f>
        <v>21100</v>
      </c>
      <c r="D343" s="118">
        <v>121303</v>
      </c>
      <c r="E343" s="118">
        <f>SUM(E344:E345)</f>
        <v>124250</v>
      </c>
      <c r="F343" s="117"/>
    </row>
    <row r="344" spans="1:6" ht="15.75">
      <c r="A344" s="119" t="s">
        <v>323</v>
      </c>
      <c r="B344" s="120" t="s">
        <v>324</v>
      </c>
      <c r="C344" s="121">
        <v>17000</v>
      </c>
      <c r="D344" s="121"/>
      <c r="E344" s="137">
        <v>91000</v>
      </c>
      <c r="F344" s="120"/>
    </row>
    <row r="345" spans="1:6" ht="15.75">
      <c r="A345" s="119" t="s">
        <v>325</v>
      </c>
      <c r="B345" s="120" t="s">
        <v>326</v>
      </c>
      <c r="C345" s="121">
        <v>4100</v>
      </c>
      <c r="D345" s="121"/>
      <c r="E345" s="121">
        <f>37350-4100</f>
        <v>33250</v>
      </c>
      <c r="F345" s="120"/>
    </row>
    <row r="346" spans="1:6" ht="15.75">
      <c r="A346" s="134">
        <v>2</v>
      </c>
      <c r="B346" s="135" t="s">
        <v>327</v>
      </c>
      <c r="C346" s="136"/>
      <c r="D346" s="136">
        <v>11100</v>
      </c>
      <c r="E346" s="136">
        <f>SUM(E347:E348)</f>
        <v>11209</v>
      </c>
      <c r="F346" s="135"/>
    </row>
    <row r="347" spans="1:6" ht="15.75">
      <c r="A347" s="116" t="s">
        <v>328</v>
      </c>
      <c r="B347" s="122" t="s">
        <v>329</v>
      </c>
      <c r="C347" s="118"/>
      <c r="D347" s="118"/>
      <c r="E347" s="118">
        <v>8609</v>
      </c>
      <c r="F347" s="112"/>
    </row>
    <row r="348" spans="1:6" ht="15.75">
      <c r="A348" s="116" t="s">
        <v>330</v>
      </c>
      <c r="B348" s="122" t="s">
        <v>16</v>
      </c>
      <c r="C348" s="118">
        <v>2600</v>
      </c>
      <c r="D348" s="118"/>
      <c r="E348" s="118">
        <v>2600</v>
      </c>
      <c r="F348" s="112"/>
    </row>
    <row r="349" spans="1:6" ht="15.75">
      <c r="A349" s="131" t="s">
        <v>17</v>
      </c>
      <c r="B349" s="132" t="s">
        <v>331</v>
      </c>
      <c r="C349" s="133">
        <f>SUM(C350:C351)</f>
        <v>7001</v>
      </c>
      <c r="D349" s="133">
        <f>SUM(D350:D351)</f>
        <v>99710</v>
      </c>
      <c r="E349" s="133">
        <f>SUM(E350:E351)</f>
        <v>99710</v>
      </c>
      <c r="F349" s="132"/>
    </row>
    <row r="350" spans="1:6" ht="15.75">
      <c r="A350" s="111">
        <v>1</v>
      </c>
      <c r="B350" s="112" t="s">
        <v>332</v>
      </c>
      <c r="C350" s="113">
        <v>6639</v>
      </c>
      <c r="D350" s="113">
        <v>92110</v>
      </c>
      <c r="E350" s="113">
        <v>92110</v>
      </c>
      <c r="F350" s="112"/>
    </row>
    <row r="351" spans="1:6" ht="15.75">
      <c r="A351" s="111">
        <v>2</v>
      </c>
      <c r="B351" s="112" t="s">
        <v>333</v>
      </c>
      <c r="C351" s="113">
        <v>362</v>
      </c>
      <c r="D351" s="113">
        <v>7600</v>
      </c>
      <c r="E351" s="113">
        <v>7600</v>
      </c>
      <c r="F351" s="112"/>
    </row>
    <row r="352" spans="1:6" ht="15.75">
      <c r="A352" s="138" t="s">
        <v>27</v>
      </c>
      <c r="B352" s="139" t="s">
        <v>334</v>
      </c>
      <c r="C352" s="140"/>
      <c r="D352" s="140">
        <f>SUM(D353:D356)</f>
        <v>75818</v>
      </c>
      <c r="E352" s="140">
        <f>SUM(E353:E356)</f>
        <v>75818</v>
      </c>
      <c r="F352" s="139"/>
    </row>
    <row r="353" spans="1:6" ht="15.75">
      <c r="A353" s="111">
        <v>1</v>
      </c>
      <c r="B353" s="112" t="s">
        <v>335</v>
      </c>
      <c r="C353" s="113"/>
      <c r="D353" s="113">
        <v>49408</v>
      </c>
      <c r="E353" s="113">
        <f>D353</f>
        <v>49408</v>
      </c>
      <c r="F353" s="112"/>
    </row>
    <row r="354" spans="1:6" ht="15.75">
      <c r="A354" s="111">
        <v>2</v>
      </c>
      <c r="B354" s="112" t="s">
        <v>336</v>
      </c>
      <c r="C354" s="113"/>
      <c r="D354" s="113">
        <v>11450</v>
      </c>
      <c r="E354" s="113">
        <v>11450</v>
      </c>
      <c r="F354" s="112"/>
    </row>
    <row r="355" spans="1:6" ht="15.75">
      <c r="A355" s="111">
        <v>3</v>
      </c>
      <c r="B355" s="112" t="s">
        <v>337</v>
      </c>
      <c r="C355" s="113"/>
      <c r="D355" s="113">
        <v>14710</v>
      </c>
      <c r="E355" s="113">
        <v>14710</v>
      </c>
      <c r="F355" s="112"/>
    </row>
    <row r="356" spans="1:6" ht="15.75">
      <c r="A356" s="111">
        <v>4</v>
      </c>
      <c r="B356" s="112" t="s">
        <v>338</v>
      </c>
      <c r="C356" s="113"/>
      <c r="D356" s="113">
        <v>250</v>
      </c>
      <c r="E356" s="113">
        <v>250</v>
      </c>
      <c r="F356" s="112"/>
    </row>
    <row r="357" spans="1:6" ht="15.75">
      <c r="A357" s="138" t="s">
        <v>272</v>
      </c>
      <c r="B357" s="139" t="s">
        <v>339</v>
      </c>
      <c r="C357" s="140"/>
      <c r="D357" s="140"/>
      <c r="E357" s="140">
        <f>SUM(E358:E365)+E368</f>
        <v>272570</v>
      </c>
      <c r="F357" s="140"/>
    </row>
    <row r="358" spans="1:6" ht="15.75">
      <c r="A358" s="111">
        <v>1</v>
      </c>
      <c r="B358" s="112" t="s">
        <v>340</v>
      </c>
      <c r="C358" s="113"/>
      <c r="D358" s="113"/>
      <c r="E358" s="113">
        <f>88404-1115</f>
        <v>87289</v>
      </c>
      <c r="F358" s="112"/>
    </row>
    <row r="359" spans="1:6" ht="15.75">
      <c r="A359" s="111">
        <v>2</v>
      </c>
      <c r="B359" s="112" t="s">
        <v>341</v>
      </c>
      <c r="C359" s="113"/>
      <c r="D359" s="113"/>
      <c r="E359" s="113">
        <v>93203</v>
      </c>
      <c r="F359" s="112"/>
    </row>
    <row r="360" spans="1:6" ht="15.75">
      <c r="A360" s="111">
        <v>3</v>
      </c>
      <c r="B360" s="112" t="s">
        <v>342</v>
      </c>
      <c r="C360" s="113"/>
      <c r="D360" s="113"/>
      <c r="E360" s="113">
        <v>6059</v>
      </c>
      <c r="F360" s="112"/>
    </row>
    <row r="361" spans="1:6" ht="15.75">
      <c r="A361" s="111">
        <v>4</v>
      </c>
      <c r="B361" s="112" t="s">
        <v>217</v>
      </c>
      <c r="C361" s="113"/>
      <c r="D361" s="113"/>
      <c r="E361" s="113">
        <v>1587</v>
      </c>
      <c r="F361" s="112"/>
    </row>
    <row r="362" spans="1:6" ht="15.75">
      <c r="A362" s="111">
        <v>5</v>
      </c>
      <c r="B362" s="112" t="s">
        <v>343</v>
      </c>
      <c r="C362" s="113"/>
      <c r="D362" s="113"/>
      <c r="E362" s="113">
        <v>6498</v>
      </c>
      <c r="F362" s="112"/>
    </row>
    <row r="363" spans="1:6" ht="15.75">
      <c r="A363" s="111">
        <v>6</v>
      </c>
      <c r="B363" s="112" t="s">
        <v>344</v>
      </c>
      <c r="C363" s="113"/>
      <c r="D363" s="113"/>
      <c r="E363" s="113">
        <v>5600</v>
      </c>
      <c r="F363" s="112"/>
    </row>
    <row r="364" spans="1:6" ht="15.75">
      <c r="A364" s="111">
        <v>7</v>
      </c>
      <c r="B364" s="112" t="s">
        <v>345</v>
      </c>
      <c r="C364" s="113"/>
      <c r="D364" s="113"/>
      <c r="E364" s="113">
        <v>10069</v>
      </c>
      <c r="F364" s="112"/>
    </row>
    <row r="365" spans="1:6" ht="15.75">
      <c r="A365" s="131">
        <v>8</v>
      </c>
      <c r="B365" s="132" t="s">
        <v>346</v>
      </c>
      <c r="C365" s="133"/>
      <c r="D365" s="133"/>
      <c r="E365" s="133">
        <f>SUM(E366:E367)</f>
        <v>53656</v>
      </c>
      <c r="F365" s="132"/>
    </row>
    <row r="366" spans="1:6" ht="15.75">
      <c r="A366" s="116" t="s">
        <v>347</v>
      </c>
      <c r="B366" s="117" t="s">
        <v>348</v>
      </c>
      <c r="C366" s="118"/>
      <c r="D366" s="118"/>
      <c r="E366" s="118">
        <v>25698</v>
      </c>
      <c r="F366" s="117"/>
    </row>
    <row r="367" spans="1:6" ht="15.75">
      <c r="A367" s="116" t="s">
        <v>349</v>
      </c>
      <c r="B367" s="117" t="s">
        <v>350</v>
      </c>
      <c r="C367" s="118"/>
      <c r="D367" s="118"/>
      <c r="E367" s="118">
        <f>19958+8000</f>
        <v>27958</v>
      </c>
      <c r="F367" s="117"/>
    </row>
    <row r="368" spans="1:6" ht="15.75">
      <c r="A368" s="134">
        <v>9</v>
      </c>
      <c r="B368" s="135" t="s">
        <v>351</v>
      </c>
      <c r="C368" s="136"/>
      <c r="D368" s="136"/>
      <c r="E368" s="136">
        <v>8609</v>
      </c>
      <c r="F368" s="135"/>
    </row>
    <row r="369" spans="1:6" ht="15.75">
      <c r="A369" s="138" t="s">
        <v>352</v>
      </c>
      <c r="B369" s="139" t="s">
        <v>353</v>
      </c>
      <c r="C369" s="140"/>
      <c r="D369" s="140"/>
      <c r="E369" s="140">
        <f>SUM(E370:E373)</f>
        <v>65818</v>
      </c>
      <c r="F369" s="139"/>
    </row>
    <row r="370" spans="1:6" ht="15.75">
      <c r="A370" s="111">
        <v>1</v>
      </c>
      <c r="B370" s="112" t="s">
        <v>335</v>
      </c>
      <c r="C370" s="113"/>
      <c r="D370" s="113"/>
      <c r="E370" s="113">
        <v>39408</v>
      </c>
      <c r="F370" s="112"/>
    </row>
    <row r="371" spans="1:6" ht="15.75">
      <c r="A371" s="111">
        <v>2</v>
      </c>
      <c r="B371" s="112" t="s">
        <v>336</v>
      </c>
      <c r="C371" s="113"/>
      <c r="D371" s="113"/>
      <c r="E371" s="113">
        <v>11450</v>
      </c>
      <c r="F371" s="112"/>
    </row>
    <row r="372" spans="1:6" ht="15.75">
      <c r="A372" s="111">
        <v>3</v>
      </c>
      <c r="B372" s="112" t="s">
        <v>337</v>
      </c>
      <c r="C372" s="113"/>
      <c r="D372" s="113"/>
      <c r="E372" s="113">
        <v>14710</v>
      </c>
      <c r="F372" s="112"/>
    </row>
    <row r="373" spans="1:6" ht="15.75">
      <c r="A373" s="111">
        <v>4</v>
      </c>
      <c r="B373" s="112" t="s">
        <v>338</v>
      </c>
      <c r="C373" s="113"/>
      <c r="D373" s="113"/>
      <c r="E373" s="113">
        <v>250</v>
      </c>
      <c r="F373" s="112"/>
    </row>
    <row r="374" spans="1:6" ht="15.75">
      <c r="A374" s="138" t="s">
        <v>354</v>
      </c>
      <c r="B374" s="139" t="s">
        <v>355</v>
      </c>
      <c r="C374" s="140"/>
      <c r="D374" s="140"/>
      <c r="E374" s="140">
        <f>SUM(E375:E378)</f>
        <v>50688</v>
      </c>
      <c r="F374" s="139"/>
    </row>
    <row r="375" spans="1:6" ht="15.75">
      <c r="A375" s="134">
        <v>1</v>
      </c>
      <c r="B375" s="135" t="s">
        <v>356</v>
      </c>
      <c r="C375" s="136"/>
      <c r="D375" s="136"/>
      <c r="E375" s="136">
        <f>914+2754+3000+230</f>
        <v>6898</v>
      </c>
      <c r="F375" s="135"/>
    </row>
    <row r="376" spans="1:6" ht="15.75">
      <c r="A376" s="134">
        <v>2</v>
      </c>
      <c r="B376" s="135" t="s">
        <v>357</v>
      </c>
      <c r="C376" s="136"/>
      <c r="D376" s="136"/>
      <c r="E376" s="136">
        <v>640</v>
      </c>
      <c r="F376" s="135"/>
    </row>
    <row r="377" spans="1:6" ht="15.75">
      <c r="A377" s="134">
        <v>3</v>
      </c>
      <c r="B377" s="135" t="s">
        <v>358</v>
      </c>
      <c r="C377" s="136"/>
      <c r="D377" s="136"/>
      <c r="E377" s="136">
        <v>1500</v>
      </c>
      <c r="F377" s="135"/>
    </row>
    <row r="378" spans="1:6" ht="15.75">
      <c r="A378" s="134">
        <v>4</v>
      </c>
      <c r="B378" s="135" t="s">
        <v>359</v>
      </c>
      <c r="C378" s="136"/>
      <c r="D378" s="136"/>
      <c r="E378" s="136">
        <v>41650</v>
      </c>
      <c r="F378" s="135"/>
    </row>
    <row r="379" spans="1:6" ht="15.75">
      <c r="A379" s="111" t="s">
        <v>360</v>
      </c>
      <c r="B379" s="125" t="s">
        <v>361</v>
      </c>
      <c r="C379" s="124"/>
      <c r="D379" s="124"/>
      <c r="E379" s="125">
        <f>SUM(E380:E388)</f>
        <v>21324</v>
      </c>
      <c r="F379" s="123"/>
    </row>
    <row r="380" spans="1:6" ht="15.75">
      <c r="A380" s="111"/>
      <c r="B380" s="121" t="s">
        <v>362</v>
      </c>
      <c r="C380" s="126"/>
      <c r="D380" s="126"/>
      <c r="E380" s="121">
        <v>7883</v>
      </c>
      <c r="F380" s="127"/>
    </row>
    <row r="381" spans="1:6" ht="15.75">
      <c r="A381" s="111"/>
      <c r="B381" s="121" t="s">
        <v>363</v>
      </c>
      <c r="C381" s="126"/>
      <c r="D381" s="126"/>
      <c r="E381" s="121">
        <v>531</v>
      </c>
      <c r="F381" s="127"/>
    </row>
    <row r="382" spans="1:6" ht="15.75">
      <c r="A382" s="111"/>
      <c r="B382" s="121" t="s">
        <v>364</v>
      </c>
      <c r="C382" s="126"/>
      <c r="D382" s="126"/>
      <c r="E382" s="121">
        <v>300</v>
      </c>
      <c r="F382" s="127"/>
    </row>
    <row r="383" spans="1:6" ht="15.75">
      <c r="A383" s="111"/>
      <c r="B383" s="121" t="s">
        <v>365</v>
      </c>
      <c r="C383" s="126"/>
      <c r="D383" s="126"/>
      <c r="E383" s="121">
        <v>1000</v>
      </c>
      <c r="F383" s="127"/>
    </row>
    <row r="384" spans="1:6" ht="15.75">
      <c r="A384" s="111"/>
      <c r="B384" s="121" t="s">
        <v>366</v>
      </c>
      <c r="C384" s="126"/>
      <c r="D384" s="126"/>
      <c r="E384" s="121">
        <v>7000</v>
      </c>
      <c r="F384" s="127"/>
    </row>
    <row r="385" spans="1:6" ht="15.75">
      <c r="A385" s="111"/>
      <c r="B385" s="121" t="s">
        <v>367</v>
      </c>
      <c r="C385" s="126"/>
      <c r="D385" s="126"/>
      <c r="E385" s="121">
        <v>3500</v>
      </c>
      <c r="F385" s="127"/>
    </row>
    <row r="386" spans="1:6" ht="15.75">
      <c r="A386" s="111"/>
      <c r="B386" s="121" t="s">
        <v>368</v>
      </c>
      <c r="C386" s="126"/>
      <c r="D386" s="126"/>
      <c r="E386" s="121">
        <v>687</v>
      </c>
      <c r="F386" s="127"/>
    </row>
    <row r="387" spans="1:6" ht="15.75">
      <c r="A387" s="111"/>
      <c r="B387" s="121" t="s">
        <v>369</v>
      </c>
      <c r="C387" s="126"/>
      <c r="D387" s="126"/>
      <c r="E387" s="121">
        <v>95</v>
      </c>
      <c r="F387" s="127"/>
    </row>
    <row r="388" spans="1:6" ht="15.75">
      <c r="A388" s="111"/>
      <c r="B388" s="121" t="s">
        <v>370</v>
      </c>
      <c r="C388" s="126"/>
      <c r="D388" s="126"/>
      <c r="E388" s="121">
        <v>328</v>
      </c>
      <c r="F388" s="127"/>
    </row>
    <row r="389" spans="1:6" ht="15.75">
      <c r="A389" s="111" t="s">
        <v>371</v>
      </c>
      <c r="B389" s="125" t="s">
        <v>372</v>
      </c>
      <c r="C389" s="124"/>
      <c r="D389" s="124"/>
      <c r="E389" s="125">
        <v>1300</v>
      </c>
      <c r="F389" s="123"/>
    </row>
    <row r="390" spans="1:6" ht="15.75">
      <c r="A390" s="111" t="s">
        <v>373</v>
      </c>
      <c r="B390" s="125" t="s">
        <v>374</v>
      </c>
      <c r="C390" s="124"/>
      <c r="D390" s="124"/>
      <c r="E390" s="125">
        <v>310</v>
      </c>
      <c r="F390" s="123"/>
    </row>
    <row r="391" spans="1:6" ht="15.75">
      <c r="A391" s="111" t="s">
        <v>375</v>
      </c>
      <c r="B391" s="125" t="s">
        <v>376</v>
      </c>
      <c r="C391" s="124"/>
      <c r="D391" s="124"/>
      <c r="E391" s="125">
        <v>100</v>
      </c>
      <c r="F391" s="123"/>
    </row>
    <row r="392" spans="1:6" ht="15.75">
      <c r="A392" s="111" t="s">
        <v>377</v>
      </c>
      <c r="B392" s="125" t="s">
        <v>378</v>
      </c>
      <c r="C392" s="124"/>
      <c r="D392" s="124"/>
      <c r="E392" s="125">
        <v>319.5</v>
      </c>
      <c r="F392" s="123"/>
    </row>
    <row r="393" spans="1:6" ht="15.75">
      <c r="A393" s="111" t="s">
        <v>379</v>
      </c>
      <c r="B393" s="125" t="s">
        <v>380</v>
      </c>
      <c r="C393" s="124"/>
      <c r="D393" s="124"/>
      <c r="E393" s="125">
        <v>182</v>
      </c>
      <c r="F393" s="123"/>
    </row>
    <row r="394" spans="1:6" ht="15.75">
      <c r="A394" s="111" t="s">
        <v>381</v>
      </c>
      <c r="B394" s="125" t="s">
        <v>392</v>
      </c>
      <c r="C394" s="124"/>
      <c r="D394" s="124"/>
      <c r="E394" s="125">
        <v>230</v>
      </c>
      <c r="F394" s="123"/>
    </row>
    <row r="395" spans="1:6" ht="15.75">
      <c r="A395" s="111" t="s">
        <v>382</v>
      </c>
      <c r="B395" s="125" t="s">
        <v>383</v>
      </c>
      <c r="C395" s="124"/>
      <c r="D395" s="124"/>
      <c r="E395" s="125">
        <v>2021</v>
      </c>
      <c r="F395" s="123"/>
    </row>
    <row r="396" spans="1:6" ht="15.75">
      <c r="A396" s="111" t="s">
        <v>384</v>
      </c>
      <c r="B396" s="125" t="s">
        <v>385</v>
      </c>
      <c r="C396" s="124"/>
      <c r="D396" s="124"/>
      <c r="E396" s="125">
        <v>11167</v>
      </c>
      <c r="F396" s="123"/>
    </row>
    <row r="397" spans="1:6" ht="15.75">
      <c r="A397" s="111" t="s">
        <v>386</v>
      </c>
      <c r="B397" s="125" t="s">
        <v>387</v>
      </c>
      <c r="C397" s="124"/>
      <c r="D397" s="124"/>
      <c r="E397" s="125">
        <v>800</v>
      </c>
      <c r="F397" s="123"/>
    </row>
    <row r="398" spans="1:6" ht="15.75">
      <c r="A398" s="111" t="s">
        <v>388</v>
      </c>
      <c r="B398" s="125" t="s">
        <v>389</v>
      </c>
      <c r="C398" s="124"/>
      <c r="D398" s="124"/>
      <c r="E398" s="125">
        <v>2865</v>
      </c>
      <c r="F398" s="123"/>
    </row>
    <row r="399" spans="1:6" ht="16.5" thickBot="1">
      <c r="A399" s="141" t="s">
        <v>390</v>
      </c>
      <c r="B399" s="142" t="s">
        <v>393</v>
      </c>
      <c r="C399" s="143"/>
      <c r="D399" s="143"/>
      <c r="E399" s="142">
        <v>500</v>
      </c>
      <c r="F399" s="144"/>
    </row>
  </sheetData>
  <sheetProtection/>
  <autoFilter ref="A252:H306"/>
  <mergeCells count="17">
    <mergeCell ref="A330:F330"/>
    <mergeCell ref="A331:F331"/>
    <mergeCell ref="C334:C337"/>
    <mergeCell ref="D334:D337"/>
    <mergeCell ref="E334:E337"/>
    <mergeCell ref="F334:F337"/>
    <mergeCell ref="A334:A337"/>
    <mergeCell ref="B334:B337"/>
    <mergeCell ref="D3:F3"/>
    <mergeCell ref="A4:G4"/>
    <mergeCell ref="A5:G5"/>
    <mergeCell ref="A6:G6"/>
    <mergeCell ref="B9:D9"/>
    <mergeCell ref="G232:G234"/>
    <mergeCell ref="C326:D326"/>
    <mergeCell ref="G236:G242"/>
    <mergeCell ref="G243:G245"/>
  </mergeCells>
  <printOptions horizontalCentered="1"/>
  <pageMargins left="0.25" right="0.25" top="0.5" bottom="0.35" header="0.5" footer="0.25"/>
  <pageSetup horizontalDpi="600" verticalDpi="600" orientation="portrait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97">
      <selection activeCell="E108" sqref="E108"/>
    </sheetView>
  </sheetViews>
  <sheetFormatPr defaultColWidth="9.00390625" defaultRowHeight="15.75"/>
  <cols>
    <col min="1" max="1" width="4.75390625" style="6" customWidth="1"/>
    <col min="2" max="2" width="5.625" style="5" customWidth="1"/>
    <col min="3" max="3" width="7.125" style="5" customWidth="1"/>
    <col min="4" max="4" width="31.375" style="5" customWidth="1"/>
    <col min="5" max="5" width="15.125" style="9" customWidth="1"/>
    <col min="6" max="6" width="19.375" style="10" customWidth="1"/>
    <col min="7" max="7" width="9.00390625" style="5" customWidth="1"/>
    <col min="8" max="16384" width="9.00390625" style="5" customWidth="1"/>
  </cols>
  <sheetData>
    <row r="1" spans="1:7" s="2" customFormat="1" ht="19.5" customHeight="1">
      <c r="A1" s="1" t="s">
        <v>414</v>
      </c>
      <c r="E1" s="3" t="s">
        <v>0</v>
      </c>
      <c r="F1" s="4"/>
      <c r="G1" s="128"/>
    </row>
    <row r="2" spans="1:6" ht="15.75">
      <c r="A2" s="1" t="s">
        <v>395</v>
      </c>
      <c r="E2" s="114" t="s">
        <v>1</v>
      </c>
      <c r="F2" s="7"/>
    </row>
    <row r="3" spans="4:6" ht="15.75">
      <c r="D3" s="167" t="s">
        <v>405</v>
      </c>
      <c r="E3" s="167"/>
      <c r="F3" s="167"/>
    </row>
    <row r="4" spans="1:7" ht="22.5" customHeight="1">
      <c r="A4" s="168" t="s">
        <v>2</v>
      </c>
      <c r="B4" s="168"/>
      <c r="C4" s="168"/>
      <c r="D4" s="168"/>
      <c r="E4" s="168"/>
      <c r="F4" s="168"/>
      <c r="G4" s="168"/>
    </row>
    <row r="5" spans="1:7" ht="21" customHeight="1">
      <c r="A5" s="169" t="s">
        <v>436</v>
      </c>
      <c r="B5" s="169"/>
      <c r="C5" s="169"/>
      <c r="D5" s="169"/>
      <c r="E5" s="169"/>
      <c r="F5" s="169"/>
      <c r="G5" s="169"/>
    </row>
    <row r="6" spans="1:7" s="8" customFormat="1" ht="15.75">
      <c r="A6" s="170"/>
      <c r="B6" s="170"/>
      <c r="C6" s="170"/>
      <c r="D6" s="170"/>
      <c r="E6" s="170"/>
      <c r="F6" s="170"/>
      <c r="G6" s="170"/>
    </row>
    <row r="7" ht="9" customHeight="1"/>
    <row r="8" spans="6:7" ht="15.75">
      <c r="F8" s="11" t="s">
        <v>3</v>
      </c>
      <c r="G8" s="11"/>
    </row>
    <row r="9" spans="1:7" s="15" customFormat="1" ht="30" customHeight="1">
      <c r="A9" s="12" t="s">
        <v>4</v>
      </c>
      <c r="B9" s="171" t="s">
        <v>5</v>
      </c>
      <c r="C9" s="172"/>
      <c r="D9" s="173"/>
      <c r="E9" s="13" t="s">
        <v>6</v>
      </c>
      <c r="F9" s="13" t="s">
        <v>7</v>
      </c>
      <c r="G9" s="14" t="s">
        <v>8</v>
      </c>
    </row>
    <row r="10" spans="1:7" s="2" customFormat="1" ht="18" customHeight="1">
      <c r="A10" s="22" t="s">
        <v>9</v>
      </c>
      <c r="B10" s="17" t="s">
        <v>10</v>
      </c>
      <c r="C10" s="24"/>
      <c r="D10" s="25"/>
      <c r="E10" s="26"/>
      <c r="F10" s="26"/>
      <c r="G10" s="27"/>
    </row>
    <row r="11" spans="1:7" ht="20.25" customHeight="1">
      <c r="A11" s="28" t="s">
        <v>11</v>
      </c>
      <c r="B11" s="158" t="s">
        <v>422</v>
      </c>
      <c r="C11" s="30"/>
      <c r="D11" s="31"/>
      <c r="E11" s="32"/>
      <c r="F11" s="32"/>
      <c r="G11" s="34"/>
    </row>
    <row r="12" spans="1:7" s="2" customFormat="1" ht="20.25" customHeight="1">
      <c r="A12" s="22"/>
      <c r="B12" s="147" t="s">
        <v>423</v>
      </c>
      <c r="C12" s="24"/>
      <c r="D12" s="25"/>
      <c r="E12" s="26">
        <f>E13+E14+E15</f>
        <v>2625142623</v>
      </c>
      <c r="F12" s="26">
        <f>E12</f>
        <v>2625142623</v>
      </c>
      <c r="G12" s="27"/>
    </row>
    <row r="13" spans="1:7" ht="19.5" customHeight="1">
      <c r="A13" s="28"/>
      <c r="B13" s="154" t="s">
        <v>424</v>
      </c>
      <c r="C13" s="30"/>
      <c r="D13" s="31"/>
      <c r="E13" s="36">
        <v>34142623</v>
      </c>
      <c r="F13" s="36">
        <f aca="true" t="shared" si="0" ref="F13:F33">E13</f>
        <v>34142623</v>
      </c>
      <c r="G13" s="34"/>
    </row>
    <row r="14" spans="1:7" ht="15.75">
      <c r="A14" s="28"/>
      <c r="B14" s="155" t="s">
        <v>426</v>
      </c>
      <c r="C14" s="30"/>
      <c r="D14" s="31"/>
      <c r="E14" s="36">
        <v>2591000000</v>
      </c>
      <c r="F14" s="36">
        <f t="shared" si="0"/>
        <v>2591000000</v>
      </c>
      <c r="G14" s="34"/>
    </row>
    <row r="15" spans="1:7" ht="15.75">
      <c r="A15" s="28"/>
      <c r="B15" s="154" t="s">
        <v>425</v>
      </c>
      <c r="C15" s="149"/>
      <c r="D15" s="31"/>
      <c r="E15" s="36"/>
      <c r="F15" s="36">
        <f t="shared" si="0"/>
        <v>0</v>
      </c>
      <c r="G15" s="34"/>
    </row>
    <row r="16" spans="1:7" s="2" customFormat="1" ht="20.25" customHeight="1">
      <c r="A16" s="22"/>
      <c r="B16" s="147" t="s">
        <v>427</v>
      </c>
      <c r="C16" s="157"/>
      <c r="D16" s="25"/>
      <c r="E16" s="26">
        <f>E17+E18+E19</f>
        <v>95575960</v>
      </c>
      <c r="F16" s="26">
        <f t="shared" si="0"/>
        <v>95575960</v>
      </c>
      <c r="G16" s="27"/>
    </row>
    <row r="17" spans="1:7" ht="22.5" customHeight="1">
      <c r="A17" s="28"/>
      <c r="B17" s="154" t="s">
        <v>424</v>
      </c>
      <c r="C17" s="150"/>
      <c r="D17" s="31"/>
      <c r="E17" s="36">
        <v>29575960</v>
      </c>
      <c r="F17" s="36">
        <f t="shared" si="0"/>
        <v>29575960</v>
      </c>
      <c r="G17" s="34"/>
    </row>
    <row r="18" spans="1:7" ht="19.5" customHeight="1">
      <c r="A18" s="28"/>
      <c r="B18" s="155" t="s">
        <v>426</v>
      </c>
      <c r="C18" s="30"/>
      <c r="D18" s="31"/>
      <c r="E18" s="36">
        <v>66000000</v>
      </c>
      <c r="F18" s="36">
        <f t="shared" si="0"/>
        <v>66000000</v>
      </c>
      <c r="G18" s="34"/>
    </row>
    <row r="19" spans="1:7" ht="19.5" customHeight="1">
      <c r="A19" s="58"/>
      <c r="B19" s="154" t="s">
        <v>425</v>
      </c>
      <c r="C19" s="30"/>
      <c r="D19" s="31"/>
      <c r="E19" s="36"/>
      <c r="F19" s="36">
        <f t="shared" si="0"/>
        <v>0</v>
      </c>
      <c r="G19" s="34"/>
    </row>
    <row r="20" spans="1:7" s="2" customFormat="1" ht="21.75" customHeight="1">
      <c r="A20" s="22"/>
      <c r="B20" s="147" t="s">
        <v>428</v>
      </c>
      <c r="C20" s="24"/>
      <c r="D20" s="25"/>
      <c r="E20" s="160">
        <f>E21+E22</f>
        <v>308000000</v>
      </c>
      <c r="F20" s="26">
        <f t="shared" si="0"/>
        <v>308000000</v>
      </c>
      <c r="G20" s="27"/>
    </row>
    <row r="21" spans="1:7" ht="19.5" customHeight="1">
      <c r="A21" s="28"/>
      <c r="B21" s="155" t="s">
        <v>426</v>
      </c>
      <c r="C21" s="30"/>
      <c r="D21" s="31"/>
      <c r="E21" s="36">
        <v>308000000</v>
      </c>
      <c r="F21" s="36">
        <f t="shared" si="0"/>
        <v>308000000</v>
      </c>
      <c r="G21" s="37"/>
    </row>
    <row r="22" spans="1:7" ht="21.75" customHeight="1">
      <c r="A22" s="28"/>
      <c r="B22" s="154" t="s">
        <v>425</v>
      </c>
      <c r="C22" s="30"/>
      <c r="D22" s="31"/>
      <c r="E22" s="36"/>
      <c r="F22" s="36">
        <f t="shared" si="0"/>
        <v>0</v>
      </c>
      <c r="G22" s="37"/>
    </row>
    <row r="23" spans="1:7" s="2" customFormat="1" ht="19.5" customHeight="1">
      <c r="A23" s="28"/>
      <c r="B23" s="154" t="s">
        <v>429</v>
      </c>
      <c r="C23" s="24"/>
      <c r="D23" s="25"/>
      <c r="E23" s="36"/>
      <c r="F23" s="36">
        <f t="shared" si="0"/>
        <v>0</v>
      </c>
      <c r="G23" s="27"/>
    </row>
    <row r="24" spans="1:7" s="2" customFormat="1" ht="17.25" customHeight="1">
      <c r="A24" s="22" t="s">
        <v>17</v>
      </c>
      <c r="B24" s="147" t="s">
        <v>430</v>
      </c>
      <c r="C24" s="24"/>
      <c r="D24" s="25"/>
      <c r="E24" s="26"/>
      <c r="F24" s="26">
        <f t="shared" si="0"/>
        <v>0</v>
      </c>
      <c r="G24" s="27"/>
    </row>
    <row r="25" spans="1:7" s="2" customFormat="1" ht="17.25" customHeight="1">
      <c r="A25" s="22"/>
      <c r="B25" s="156"/>
      <c r="C25" s="24" t="s">
        <v>433</v>
      </c>
      <c r="D25" s="25"/>
      <c r="E25" s="26">
        <f>E26+E27</f>
        <v>2194922612</v>
      </c>
      <c r="F25" s="26">
        <f t="shared" si="0"/>
        <v>2194922612</v>
      </c>
      <c r="G25" s="27"/>
    </row>
    <row r="26" spans="1:6" s="2" customFormat="1" ht="19.5" customHeight="1">
      <c r="A26" s="28"/>
      <c r="B26" s="146"/>
      <c r="D26" s="30" t="s">
        <v>431</v>
      </c>
      <c r="E26" s="36">
        <v>1443435028</v>
      </c>
      <c r="F26" s="36">
        <f t="shared" si="0"/>
        <v>1443435028</v>
      </c>
    </row>
    <row r="27" spans="1:7" ht="18.75" customHeight="1">
      <c r="A27" s="28"/>
      <c r="B27" s="154"/>
      <c r="D27" s="30" t="s">
        <v>432</v>
      </c>
      <c r="E27" s="36">
        <v>751487584</v>
      </c>
      <c r="F27" s="36">
        <f t="shared" si="0"/>
        <v>751487584</v>
      </c>
      <c r="G27" s="34"/>
    </row>
    <row r="28" spans="1:7" s="2" customFormat="1" ht="15.75">
      <c r="A28" s="22"/>
      <c r="B28" s="159"/>
      <c r="C28" s="24" t="s">
        <v>434</v>
      </c>
      <c r="D28" s="25"/>
      <c r="E28" s="26">
        <v>266136802</v>
      </c>
      <c r="F28" s="26">
        <f t="shared" si="0"/>
        <v>266136802</v>
      </c>
      <c r="G28" s="27"/>
    </row>
    <row r="29" spans="1:7" s="2" customFormat="1" ht="15.75">
      <c r="A29" s="22" t="s">
        <v>22</v>
      </c>
      <c r="B29" s="156" t="s">
        <v>435</v>
      </c>
      <c r="C29" s="24"/>
      <c r="D29" s="25"/>
      <c r="E29" s="26"/>
      <c r="F29" s="26"/>
      <c r="G29" s="27"/>
    </row>
    <row r="30" spans="1:7" ht="15.75">
      <c r="A30" s="28"/>
      <c r="B30" s="30"/>
      <c r="C30" s="24" t="s">
        <v>433</v>
      </c>
      <c r="D30" s="25"/>
      <c r="E30" s="26">
        <f>E31+E32</f>
        <v>63718583</v>
      </c>
      <c r="F30" s="26">
        <f t="shared" si="0"/>
        <v>63718583</v>
      </c>
      <c r="G30" s="34"/>
    </row>
    <row r="31" spans="1:7" ht="18.75" customHeight="1">
      <c r="A31" s="28"/>
      <c r="B31" s="154"/>
      <c r="C31" s="2"/>
      <c r="D31" s="30" t="s">
        <v>431</v>
      </c>
      <c r="E31" s="36">
        <v>34142623</v>
      </c>
      <c r="F31" s="36">
        <f t="shared" si="0"/>
        <v>34142623</v>
      </c>
      <c r="G31" s="34"/>
    </row>
    <row r="32" spans="1:7" ht="15.75">
      <c r="A32" s="28"/>
      <c r="B32" s="146"/>
      <c r="D32" s="30" t="s">
        <v>432</v>
      </c>
      <c r="E32" s="36">
        <v>29575960</v>
      </c>
      <c r="F32" s="36">
        <f t="shared" si="0"/>
        <v>29575960</v>
      </c>
      <c r="G32" s="34"/>
    </row>
    <row r="33" spans="1:6" s="2" customFormat="1" ht="19.5" customHeight="1">
      <c r="A33" s="22"/>
      <c r="B33" s="23"/>
      <c r="C33" s="24" t="s">
        <v>434</v>
      </c>
      <c r="D33" s="25"/>
      <c r="E33" s="41">
        <v>63863198</v>
      </c>
      <c r="F33" s="26">
        <f t="shared" si="0"/>
        <v>63863198</v>
      </c>
    </row>
    <row r="34" spans="1:7" s="2" customFormat="1" ht="27" customHeight="1">
      <c r="A34" s="22" t="s">
        <v>27</v>
      </c>
      <c r="B34" s="23" t="s">
        <v>28</v>
      </c>
      <c r="C34" s="24"/>
      <c r="D34" s="25"/>
      <c r="E34" s="26"/>
      <c r="F34" s="39"/>
      <c r="G34" s="27"/>
    </row>
    <row r="35" spans="1:7" s="2" customFormat="1" ht="20.25" customHeight="1">
      <c r="A35" s="22" t="s">
        <v>11</v>
      </c>
      <c r="B35" s="23" t="s">
        <v>29</v>
      </c>
      <c r="C35" s="24"/>
      <c r="D35" s="25"/>
      <c r="E35" s="26">
        <f>E37+E40+E47+E49+E54+E58+E62+E67+E71+E73+E80+E85</f>
        <v>551702552</v>
      </c>
      <c r="F35" s="26">
        <f>E35</f>
        <v>551702552</v>
      </c>
      <c r="G35" s="27"/>
    </row>
    <row r="36" spans="1:7" s="2" customFormat="1" ht="20.25" customHeight="1">
      <c r="A36" s="22"/>
      <c r="B36" s="23" t="s">
        <v>412</v>
      </c>
      <c r="C36" s="24"/>
      <c r="D36" s="25"/>
      <c r="E36" s="26"/>
      <c r="F36" s="26"/>
      <c r="G36" s="27"/>
    </row>
    <row r="37" spans="1:7" s="62" customFormat="1" ht="16.5" customHeight="1">
      <c r="A37" s="58"/>
      <c r="B37" s="153" t="s">
        <v>32</v>
      </c>
      <c r="C37" s="60"/>
      <c r="D37" s="48" t="s">
        <v>33</v>
      </c>
      <c r="E37" s="49">
        <f>E38+E39</f>
        <v>286701030</v>
      </c>
      <c r="F37" s="49">
        <f>E37</f>
        <v>286701030</v>
      </c>
      <c r="G37" s="61"/>
    </row>
    <row r="38" spans="1:7" s="51" customFormat="1" ht="16.5" customHeight="1">
      <c r="A38" s="45"/>
      <c r="B38" s="52"/>
      <c r="C38" s="53" t="s">
        <v>34</v>
      </c>
      <c r="D38" s="54" t="s">
        <v>35</v>
      </c>
      <c r="E38" s="55">
        <v>256281630</v>
      </c>
      <c r="F38" s="55">
        <f>E38</f>
        <v>256281630</v>
      </c>
      <c r="G38" s="57"/>
    </row>
    <row r="39" spans="1:7" s="51" customFormat="1" ht="16.5" customHeight="1">
      <c r="A39" s="45"/>
      <c r="B39" s="52"/>
      <c r="C39" s="53" t="s">
        <v>38</v>
      </c>
      <c r="D39" s="54" t="s">
        <v>39</v>
      </c>
      <c r="E39" s="55">
        <v>30419400</v>
      </c>
      <c r="F39" s="55">
        <f aca="true" t="shared" si="1" ref="F39:F71">E39</f>
        <v>30419400</v>
      </c>
      <c r="G39" s="57"/>
    </row>
    <row r="40" spans="1:7" s="62" customFormat="1" ht="16.5" customHeight="1">
      <c r="A40" s="58"/>
      <c r="B40" s="153" t="s">
        <v>44</v>
      </c>
      <c r="C40" s="60"/>
      <c r="D40" s="48" t="s">
        <v>45</v>
      </c>
      <c r="E40" s="49">
        <f>E41+E42+E43+E44+E45+E46</f>
        <v>120116918</v>
      </c>
      <c r="F40" s="49">
        <f t="shared" si="1"/>
        <v>120116918</v>
      </c>
      <c r="G40" s="61"/>
    </row>
    <row r="41" spans="1:7" s="51" customFormat="1" ht="16.5" customHeight="1">
      <c r="A41" s="45"/>
      <c r="B41" s="52"/>
      <c r="C41" s="53" t="s">
        <v>46</v>
      </c>
      <c r="D41" s="54" t="s">
        <v>47</v>
      </c>
      <c r="E41" s="55">
        <v>6171000</v>
      </c>
      <c r="F41" s="55">
        <f t="shared" si="1"/>
        <v>6171000</v>
      </c>
      <c r="G41" s="57"/>
    </row>
    <row r="42" spans="1:7" s="51" customFormat="1" ht="16.5" customHeight="1">
      <c r="A42" s="45"/>
      <c r="B42" s="52"/>
      <c r="C42" s="53" t="s">
        <v>54</v>
      </c>
      <c r="D42" s="54" t="s">
        <v>55</v>
      </c>
      <c r="E42" s="55">
        <v>73997913</v>
      </c>
      <c r="F42" s="55">
        <f t="shared" si="1"/>
        <v>73997913</v>
      </c>
      <c r="G42" s="57"/>
    </row>
    <row r="43" spans="1:7" s="51" customFormat="1" ht="16.5" customHeight="1">
      <c r="A43" s="45"/>
      <c r="B43" s="52"/>
      <c r="C43" s="53" t="s">
        <v>56</v>
      </c>
      <c r="D43" s="54" t="s">
        <v>57</v>
      </c>
      <c r="E43" s="55">
        <v>1089000</v>
      </c>
      <c r="F43" s="55">
        <f>E43</f>
        <v>1089000</v>
      </c>
      <c r="G43" s="57"/>
    </row>
    <row r="44" spans="1:7" s="51" customFormat="1" ht="16.5" customHeight="1">
      <c r="A44" s="45"/>
      <c r="B44" s="52"/>
      <c r="C44" s="63" t="s">
        <v>406</v>
      </c>
      <c r="D44" s="54" t="s">
        <v>415</v>
      </c>
      <c r="E44" s="55">
        <v>36659225</v>
      </c>
      <c r="F44" s="55">
        <f>E44</f>
        <v>36659225</v>
      </c>
      <c r="G44" s="57"/>
    </row>
    <row r="45" spans="1:7" s="51" customFormat="1" ht="16.5" customHeight="1">
      <c r="A45" s="45"/>
      <c r="B45" s="52"/>
      <c r="C45" s="53" t="s">
        <v>58</v>
      </c>
      <c r="D45" s="54" t="s">
        <v>59</v>
      </c>
      <c r="E45" s="55">
        <v>1473780</v>
      </c>
      <c r="F45" s="55">
        <f t="shared" si="1"/>
        <v>1473780</v>
      </c>
      <c r="G45" s="57"/>
    </row>
    <row r="46" spans="1:7" s="51" customFormat="1" ht="16.5" customHeight="1">
      <c r="A46" s="45"/>
      <c r="B46" s="52"/>
      <c r="C46" s="53" t="s">
        <v>60</v>
      </c>
      <c r="D46" s="54" t="s">
        <v>61</v>
      </c>
      <c r="E46" s="55">
        <v>726000</v>
      </c>
      <c r="F46" s="55">
        <f t="shared" si="1"/>
        <v>726000</v>
      </c>
      <c r="G46" s="57"/>
    </row>
    <row r="47" spans="1:7" s="62" customFormat="1" ht="16.5" customHeight="1">
      <c r="A47" s="58"/>
      <c r="B47" s="153" t="s">
        <v>71</v>
      </c>
      <c r="C47" s="60"/>
      <c r="D47" s="48" t="s">
        <v>72</v>
      </c>
      <c r="E47" s="49">
        <f>E48</f>
        <v>780000</v>
      </c>
      <c r="F47" s="49">
        <f t="shared" si="1"/>
        <v>780000</v>
      </c>
      <c r="G47" s="61"/>
    </row>
    <row r="48" spans="1:7" s="51" customFormat="1" ht="16.5" customHeight="1">
      <c r="A48" s="45"/>
      <c r="B48" s="52"/>
      <c r="C48" s="53" t="s">
        <v>276</v>
      </c>
      <c r="D48" s="54" t="s">
        <v>277</v>
      </c>
      <c r="E48" s="55">
        <v>780000</v>
      </c>
      <c r="F48" s="55">
        <f t="shared" si="1"/>
        <v>780000</v>
      </c>
      <c r="G48" s="57"/>
    </row>
    <row r="49" spans="1:7" s="62" customFormat="1" ht="15" customHeight="1">
      <c r="A49" s="58"/>
      <c r="B49" s="153" t="s">
        <v>75</v>
      </c>
      <c r="C49" s="60"/>
      <c r="D49" s="48" t="s">
        <v>76</v>
      </c>
      <c r="E49" s="49">
        <f>E50+E51+E52+E53</f>
        <v>79220197</v>
      </c>
      <c r="F49" s="49">
        <f t="shared" si="1"/>
        <v>79220197</v>
      </c>
      <c r="G49" s="61"/>
    </row>
    <row r="50" spans="1:7" s="51" customFormat="1" ht="16.5" customHeight="1">
      <c r="A50" s="45"/>
      <c r="B50" s="52"/>
      <c r="C50" s="53" t="s">
        <v>77</v>
      </c>
      <c r="D50" s="54" t="s">
        <v>78</v>
      </c>
      <c r="E50" s="55">
        <v>59580907</v>
      </c>
      <c r="F50" s="55">
        <f t="shared" si="1"/>
        <v>59580907</v>
      </c>
      <c r="G50" s="57"/>
    </row>
    <row r="51" spans="1:7" s="51" customFormat="1" ht="16.5" customHeight="1">
      <c r="A51" s="45"/>
      <c r="B51" s="52"/>
      <c r="C51" s="53" t="s">
        <v>79</v>
      </c>
      <c r="D51" s="54" t="s">
        <v>80</v>
      </c>
      <c r="E51" s="55">
        <v>9930151</v>
      </c>
      <c r="F51" s="55">
        <f t="shared" si="1"/>
        <v>9930151</v>
      </c>
      <c r="G51" s="57"/>
    </row>
    <row r="52" spans="1:7" s="51" customFormat="1" ht="16.5" customHeight="1">
      <c r="A52" s="45"/>
      <c r="B52" s="52"/>
      <c r="C52" s="53" t="s">
        <v>81</v>
      </c>
      <c r="D52" s="54" t="s">
        <v>82</v>
      </c>
      <c r="E52" s="55">
        <v>6620101</v>
      </c>
      <c r="F52" s="55">
        <f t="shared" si="1"/>
        <v>6620101</v>
      </c>
      <c r="G52" s="57"/>
    </row>
    <row r="53" spans="1:7" s="51" customFormat="1" ht="16.5" customHeight="1">
      <c r="A53" s="45"/>
      <c r="B53" s="52"/>
      <c r="C53" s="53" t="s">
        <v>83</v>
      </c>
      <c r="D53" s="54" t="s">
        <v>84</v>
      </c>
      <c r="E53" s="55">
        <v>3089038</v>
      </c>
      <c r="F53" s="55">
        <f t="shared" si="1"/>
        <v>3089038</v>
      </c>
      <c r="G53" s="57"/>
    </row>
    <row r="54" spans="1:7" s="62" customFormat="1" ht="16.5" customHeight="1">
      <c r="A54" s="58"/>
      <c r="B54" s="153" t="s">
        <v>85</v>
      </c>
      <c r="C54" s="60"/>
      <c r="D54" s="48" t="s">
        <v>86</v>
      </c>
      <c r="E54" s="49">
        <f>E55+E56</f>
        <v>0</v>
      </c>
      <c r="F54" s="49">
        <f t="shared" si="1"/>
        <v>0</v>
      </c>
      <c r="G54" s="61"/>
    </row>
    <row r="55" spans="1:7" s="51" customFormat="1" ht="16.5" customHeight="1">
      <c r="A55" s="45"/>
      <c r="B55" s="52"/>
      <c r="C55" s="53" t="s">
        <v>87</v>
      </c>
      <c r="D55" s="54" t="s">
        <v>278</v>
      </c>
      <c r="E55" s="55"/>
      <c r="F55" s="55">
        <f t="shared" si="1"/>
        <v>0</v>
      </c>
      <c r="G55" s="57"/>
    </row>
    <row r="56" spans="1:7" s="51" customFormat="1" ht="16.5" customHeight="1">
      <c r="A56" s="45"/>
      <c r="B56" s="52"/>
      <c r="C56" s="63" t="s">
        <v>407</v>
      </c>
      <c r="D56" s="54" t="s">
        <v>416</v>
      </c>
      <c r="E56" s="55"/>
      <c r="F56" s="55">
        <f t="shared" si="1"/>
        <v>0</v>
      </c>
      <c r="G56" s="57"/>
    </row>
    <row r="57" spans="1:7" s="62" customFormat="1" ht="20.25" customHeight="1">
      <c r="A57" s="58"/>
      <c r="B57" s="59" t="s">
        <v>30</v>
      </c>
      <c r="C57" s="60"/>
      <c r="D57" s="48" t="s">
        <v>88</v>
      </c>
      <c r="E57" s="49"/>
      <c r="F57" s="55">
        <f t="shared" si="1"/>
        <v>0</v>
      </c>
      <c r="G57" s="61"/>
    </row>
    <row r="58" spans="1:7" s="62" customFormat="1" ht="16.5" customHeight="1">
      <c r="A58" s="58"/>
      <c r="B58" s="153" t="s">
        <v>89</v>
      </c>
      <c r="C58" s="60"/>
      <c r="D58" s="48" t="s">
        <v>90</v>
      </c>
      <c r="E58" s="49">
        <f>E59+E60+E61</f>
        <v>8257962</v>
      </c>
      <c r="F58" s="49">
        <f t="shared" si="1"/>
        <v>8257962</v>
      </c>
      <c r="G58" s="61"/>
    </row>
    <row r="59" spans="1:7" s="51" customFormat="1" ht="16.5" customHeight="1">
      <c r="A59" s="45"/>
      <c r="B59" s="52"/>
      <c r="C59" s="53" t="s">
        <v>91</v>
      </c>
      <c r="D59" s="54" t="s">
        <v>92</v>
      </c>
      <c r="E59" s="55">
        <v>6629862</v>
      </c>
      <c r="F59" s="55">
        <f t="shared" si="1"/>
        <v>6629862</v>
      </c>
      <c r="G59" s="57"/>
    </row>
    <row r="60" spans="1:7" s="51" customFormat="1" ht="16.5" customHeight="1">
      <c r="A60" s="45"/>
      <c r="B60" s="52"/>
      <c r="C60" s="53" t="s">
        <v>95</v>
      </c>
      <c r="D60" s="54" t="s">
        <v>96</v>
      </c>
      <c r="E60" s="55">
        <v>1628100</v>
      </c>
      <c r="F60" s="55">
        <f t="shared" si="1"/>
        <v>1628100</v>
      </c>
      <c r="G60" s="57"/>
    </row>
    <row r="61" spans="1:7" s="51" customFormat="1" ht="16.5" customHeight="1">
      <c r="A61" s="45"/>
      <c r="B61" s="52"/>
      <c r="C61" s="53" t="s">
        <v>97</v>
      </c>
      <c r="D61" s="54" t="s">
        <v>98</v>
      </c>
      <c r="E61" s="55"/>
      <c r="F61" s="55">
        <f t="shared" si="1"/>
        <v>0</v>
      </c>
      <c r="G61" s="57"/>
    </row>
    <row r="62" spans="1:7" s="62" customFormat="1" ht="16.5" customHeight="1">
      <c r="A62" s="58"/>
      <c r="B62" s="153" t="s">
        <v>100</v>
      </c>
      <c r="C62" s="60"/>
      <c r="D62" s="48" t="s">
        <v>101</v>
      </c>
      <c r="E62" s="49">
        <f>E63+E64+E65+E66</f>
        <v>4120000</v>
      </c>
      <c r="F62" s="49">
        <f t="shared" si="1"/>
        <v>4120000</v>
      </c>
      <c r="G62" s="61"/>
    </row>
    <row r="63" spans="1:7" s="51" customFormat="1" ht="16.5" customHeight="1">
      <c r="A63" s="45"/>
      <c r="B63" s="52"/>
      <c r="C63" s="53" t="s">
        <v>102</v>
      </c>
      <c r="D63" s="54" t="s">
        <v>103</v>
      </c>
      <c r="E63" s="55">
        <v>1200000</v>
      </c>
      <c r="F63" s="55">
        <f t="shared" si="1"/>
        <v>1200000</v>
      </c>
      <c r="G63" s="57"/>
    </row>
    <row r="64" spans="1:7" s="51" customFormat="1" ht="16.5" customHeight="1">
      <c r="A64" s="45"/>
      <c r="B64" s="52"/>
      <c r="C64" s="53" t="s">
        <v>104</v>
      </c>
      <c r="D64" s="54" t="s">
        <v>105</v>
      </c>
      <c r="E64" s="55">
        <v>1600000</v>
      </c>
      <c r="F64" s="55">
        <f t="shared" si="1"/>
        <v>1600000</v>
      </c>
      <c r="G64" s="57"/>
    </row>
    <row r="65" spans="1:7" s="51" customFormat="1" ht="16.5" customHeight="1">
      <c r="A65" s="45"/>
      <c r="B65" s="52"/>
      <c r="C65" s="63" t="s">
        <v>408</v>
      </c>
      <c r="D65" s="54" t="s">
        <v>417</v>
      </c>
      <c r="E65" s="55">
        <v>1320000</v>
      </c>
      <c r="F65" s="55">
        <f t="shared" si="1"/>
        <v>1320000</v>
      </c>
      <c r="G65" s="57"/>
    </row>
    <row r="66" spans="1:7" s="51" customFormat="1" ht="16.5" customHeight="1">
      <c r="A66" s="45"/>
      <c r="B66" s="52"/>
      <c r="C66" s="53" t="s">
        <v>106</v>
      </c>
      <c r="D66" s="54" t="s">
        <v>107</v>
      </c>
      <c r="E66" s="55"/>
      <c r="F66" s="55">
        <f t="shared" si="1"/>
        <v>0</v>
      </c>
      <c r="G66" s="57"/>
    </row>
    <row r="67" spans="1:7" s="62" customFormat="1" ht="16.5" customHeight="1">
      <c r="A67" s="58"/>
      <c r="B67" s="153" t="s">
        <v>108</v>
      </c>
      <c r="C67" s="60"/>
      <c r="D67" s="48" t="s">
        <v>109</v>
      </c>
      <c r="E67" s="49">
        <f>E68+E69+E70</f>
        <v>545150</v>
      </c>
      <c r="F67" s="49">
        <f t="shared" si="1"/>
        <v>545150</v>
      </c>
      <c r="G67" s="61"/>
    </row>
    <row r="68" spans="1:7" s="51" customFormat="1" ht="16.5" customHeight="1">
      <c r="A68" s="45"/>
      <c r="B68" s="52"/>
      <c r="C68" s="53" t="s">
        <v>110</v>
      </c>
      <c r="D68" s="54" t="s">
        <v>111</v>
      </c>
      <c r="E68" s="55">
        <v>545150</v>
      </c>
      <c r="F68" s="55">
        <f t="shared" si="1"/>
        <v>545150</v>
      </c>
      <c r="G68" s="57"/>
    </row>
    <row r="69" spans="1:7" s="51" customFormat="1" ht="16.5" customHeight="1">
      <c r="A69" s="45"/>
      <c r="B69" s="52"/>
      <c r="C69" s="53" t="s">
        <v>118</v>
      </c>
      <c r="D69" s="54" t="s">
        <v>119</v>
      </c>
      <c r="E69" s="55"/>
      <c r="F69" s="55">
        <f t="shared" si="1"/>
        <v>0</v>
      </c>
      <c r="G69" s="57"/>
    </row>
    <row r="70" spans="1:7" s="51" customFormat="1" ht="16.5" customHeight="1">
      <c r="A70" s="45"/>
      <c r="B70" s="52"/>
      <c r="C70" s="63" t="s">
        <v>409</v>
      </c>
      <c r="D70" s="54" t="s">
        <v>43</v>
      </c>
      <c r="E70" s="55"/>
      <c r="F70" s="55">
        <f t="shared" si="1"/>
        <v>0</v>
      </c>
      <c r="G70" s="57"/>
    </row>
    <row r="71" spans="1:7" s="62" customFormat="1" ht="16.5" customHeight="1">
      <c r="A71" s="58"/>
      <c r="B71" s="153" t="s">
        <v>145</v>
      </c>
      <c r="C71" s="60"/>
      <c r="D71" s="48" t="s">
        <v>146</v>
      </c>
      <c r="E71" s="49">
        <f>E72</f>
        <v>0</v>
      </c>
      <c r="F71" s="49">
        <f t="shared" si="1"/>
        <v>0</v>
      </c>
      <c r="G71" s="61"/>
    </row>
    <row r="72" spans="1:7" s="51" customFormat="1" ht="16.5" customHeight="1">
      <c r="A72" s="45"/>
      <c r="B72" s="52"/>
      <c r="C72" s="53" t="s">
        <v>157</v>
      </c>
      <c r="D72" s="54" t="s">
        <v>158</v>
      </c>
      <c r="E72" s="55"/>
      <c r="F72" s="55">
        <f aca="true" t="shared" si="2" ref="F72:F87">E72</f>
        <v>0</v>
      </c>
      <c r="G72" s="57"/>
    </row>
    <row r="73" spans="1:7" s="62" customFormat="1" ht="16.5" customHeight="1">
      <c r="A73" s="58"/>
      <c r="B73" s="153" t="s">
        <v>177</v>
      </c>
      <c r="C73" s="60"/>
      <c r="D73" s="48" t="s">
        <v>418</v>
      </c>
      <c r="E73" s="49">
        <f>E75+E79</f>
        <v>50761295</v>
      </c>
      <c r="F73" s="49">
        <f t="shared" si="2"/>
        <v>50761295</v>
      </c>
      <c r="G73" s="61"/>
    </row>
    <row r="74" spans="1:7" s="51" customFormat="1" ht="16.5" customHeight="1">
      <c r="A74" s="45"/>
      <c r="B74" s="52"/>
      <c r="C74" s="53" t="s">
        <v>185</v>
      </c>
      <c r="D74" s="54" t="s">
        <v>186</v>
      </c>
      <c r="E74" s="55"/>
      <c r="F74" s="55">
        <f t="shared" si="2"/>
        <v>0</v>
      </c>
      <c r="G74" s="57"/>
    </row>
    <row r="75" spans="1:7" s="51" customFormat="1" ht="16.5" customHeight="1">
      <c r="A75" s="45"/>
      <c r="B75" s="52"/>
      <c r="C75" s="53" t="s">
        <v>189</v>
      </c>
      <c r="D75" s="54" t="s">
        <v>190</v>
      </c>
      <c r="E75" s="55">
        <v>1200000</v>
      </c>
      <c r="F75" s="55">
        <f t="shared" si="2"/>
        <v>1200000</v>
      </c>
      <c r="G75" s="57"/>
    </row>
    <row r="76" spans="1:7" s="51" customFormat="1" ht="16.5" customHeight="1">
      <c r="A76" s="45"/>
      <c r="B76" s="52"/>
      <c r="C76" s="53" t="s">
        <v>191</v>
      </c>
      <c r="D76" s="54" t="s">
        <v>192</v>
      </c>
      <c r="E76" s="55"/>
      <c r="F76" s="55">
        <f t="shared" si="2"/>
        <v>0</v>
      </c>
      <c r="G76" s="57"/>
    </row>
    <row r="77" spans="1:7" s="51" customFormat="1" ht="16.5" customHeight="1">
      <c r="A77" s="45"/>
      <c r="B77" s="52"/>
      <c r="C77" s="63" t="s">
        <v>410</v>
      </c>
      <c r="D77" s="54" t="s">
        <v>419</v>
      </c>
      <c r="E77" s="55"/>
      <c r="F77" s="55">
        <f t="shared" si="2"/>
        <v>0</v>
      </c>
      <c r="G77" s="57"/>
    </row>
    <row r="78" spans="1:7" s="51" customFormat="1" ht="16.5" customHeight="1">
      <c r="A78" s="45"/>
      <c r="B78" s="52"/>
      <c r="C78" s="53" t="s">
        <v>193</v>
      </c>
      <c r="D78" s="54" t="s">
        <v>194</v>
      </c>
      <c r="E78" s="55"/>
      <c r="F78" s="55">
        <f t="shared" si="2"/>
        <v>0</v>
      </c>
      <c r="G78" s="57"/>
    </row>
    <row r="79" spans="1:7" s="51" customFormat="1" ht="16.5" customHeight="1">
      <c r="A79" s="45"/>
      <c r="B79" s="52"/>
      <c r="C79" s="63" t="s">
        <v>195</v>
      </c>
      <c r="D79" s="54" t="s">
        <v>437</v>
      </c>
      <c r="E79" s="55">
        <v>49561295</v>
      </c>
      <c r="F79" s="55"/>
      <c r="G79" s="57"/>
    </row>
    <row r="80" spans="1:7" s="62" customFormat="1" ht="16.5" customHeight="1">
      <c r="A80" s="58"/>
      <c r="B80" s="153" t="s">
        <v>197</v>
      </c>
      <c r="C80" s="60"/>
      <c r="D80" s="48" t="s">
        <v>198</v>
      </c>
      <c r="E80" s="49">
        <f>E81+E82+E83</f>
        <v>1200000</v>
      </c>
      <c r="F80" s="49">
        <f t="shared" si="2"/>
        <v>1200000</v>
      </c>
      <c r="G80" s="61"/>
    </row>
    <row r="81" spans="1:7" s="51" customFormat="1" ht="16.5" customHeight="1">
      <c r="A81" s="45"/>
      <c r="B81" s="52"/>
      <c r="C81" s="53" t="s">
        <v>203</v>
      </c>
      <c r="D81" s="54" t="s">
        <v>204</v>
      </c>
      <c r="E81" s="55"/>
      <c r="F81" s="55">
        <f t="shared" si="2"/>
        <v>0</v>
      </c>
      <c r="G81" s="57"/>
    </row>
    <row r="82" spans="1:7" s="51" customFormat="1" ht="16.5" customHeight="1">
      <c r="A82" s="45"/>
      <c r="B82" s="52"/>
      <c r="C82" s="53" t="s">
        <v>205</v>
      </c>
      <c r="D82" s="54" t="s">
        <v>206</v>
      </c>
      <c r="E82" s="55"/>
      <c r="F82" s="55">
        <f t="shared" si="2"/>
        <v>0</v>
      </c>
      <c r="G82" s="57"/>
    </row>
    <row r="83" spans="1:7" s="51" customFormat="1" ht="16.5" customHeight="1">
      <c r="A83" s="45"/>
      <c r="B83" s="52"/>
      <c r="C83" s="53" t="s">
        <v>213</v>
      </c>
      <c r="D83" s="54" t="s">
        <v>214</v>
      </c>
      <c r="E83" s="55">
        <v>1200000</v>
      </c>
      <c r="F83" s="55">
        <f t="shared" si="2"/>
        <v>1200000</v>
      </c>
      <c r="G83" s="57"/>
    </row>
    <row r="84" spans="1:7" s="62" customFormat="1" ht="16.5" customHeight="1">
      <c r="A84" s="58"/>
      <c r="B84" s="59" t="s">
        <v>30</v>
      </c>
      <c r="C84" s="60"/>
      <c r="D84" s="48" t="s">
        <v>215</v>
      </c>
      <c r="E84" s="49"/>
      <c r="F84" s="55">
        <f t="shared" si="2"/>
        <v>0</v>
      </c>
      <c r="G84" s="61"/>
    </row>
    <row r="85" spans="1:7" s="62" customFormat="1" ht="16.5" customHeight="1">
      <c r="A85" s="58"/>
      <c r="B85" s="153" t="s">
        <v>216</v>
      </c>
      <c r="C85" s="60"/>
      <c r="D85" s="48" t="s">
        <v>217</v>
      </c>
      <c r="E85" s="49">
        <f>E86+E87</f>
        <v>0</v>
      </c>
      <c r="F85" s="49">
        <f t="shared" si="2"/>
        <v>0</v>
      </c>
      <c r="G85" s="61"/>
    </row>
    <row r="86" spans="1:7" s="51" customFormat="1" ht="16.5" customHeight="1">
      <c r="A86" s="45"/>
      <c r="B86" s="52"/>
      <c r="C86" s="63" t="s">
        <v>411</v>
      </c>
      <c r="D86" s="54" t="s">
        <v>420</v>
      </c>
      <c r="E86" s="55"/>
      <c r="F86" s="55">
        <f>E86</f>
        <v>0</v>
      </c>
      <c r="G86" s="57"/>
    </row>
    <row r="87" spans="1:7" s="51" customFormat="1" ht="16.5" customHeight="1">
      <c r="A87" s="45"/>
      <c r="B87" s="52"/>
      <c r="C87" s="53" t="s">
        <v>224</v>
      </c>
      <c r="D87" s="54" t="s">
        <v>225</v>
      </c>
      <c r="E87" s="55"/>
      <c r="F87" s="55">
        <f t="shared" si="2"/>
        <v>0</v>
      </c>
      <c r="G87" s="57"/>
    </row>
    <row r="88" spans="1:7" s="2" customFormat="1" ht="21" customHeight="1">
      <c r="A88" s="22" t="s">
        <v>17</v>
      </c>
      <c r="B88" s="23" t="s">
        <v>413</v>
      </c>
      <c r="C88" s="24"/>
      <c r="D88" s="25"/>
      <c r="E88" s="39">
        <f>E89+E91+E93+E95+E98</f>
        <v>59725419</v>
      </c>
      <c r="F88" s="39">
        <f>E88</f>
        <v>59725419</v>
      </c>
      <c r="G88" s="27"/>
    </row>
    <row r="89" spans="1:7" s="62" customFormat="1" ht="16.5" customHeight="1">
      <c r="A89" s="58"/>
      <c r="B89" s="153" t="s">
        <v>44</v>
      </c>
      <c r="C89" s="60"/>
      <c r="D89" s="48" t="s">
        <v>45</v>
      </c>
      <c r="E89" s="50">
        <f>E90</f>
        <v>0</v>
      </c>
      <c r="F89" s="50">
        <f>E89</f>
        <v>0</v>
      </c>
      <c r="G89" s="61"/>
    </row>
    <row r="90" spans="1:7" s="51" customFormat="1" ht="16.5" customHeight="1">
      <c r="A90" s="45"/>
      <c r="B90" s="52"/>
      <c r="C90" s="53" t="s">
        <v>50</v>
      </c>
      <c r="D90" s="54" t="s">
        <v>51</v>
      </c>
      <c r="E90" s="56"/>
      <c r="F90" s="56">
        <v>79830320</v>
      </c>
      <c r="G90" s="57"/>
    </row>
    <row r="91" spans="1:7" s="62" customFormat="1" ht="21" customHeight="1">
      <c r="A91" s="58"/>
      <c r="B91" s="161" t="s">
        <v>85</v>
      </c>
      <c r="C91" s="60"/>
      <c r="D91" s="48" t="s">
        <v>63</v>
      </c>
      <c r="E91" s="50">
        <f>E92</f>
        <v>20725419</v>
      </c>
      <c r="F91" s="50">
        <f>E91</f>
        <v>20725419</v>
      </c>
      <c r="G91" s="61"/>
    </row>
    <row r="92" spans="1:7" s="2" customFormat="1" ht="18.75" customHeight="1">
      <c r="A92" s="22"/>
      <c r="B92" s="52"/>
      <c r="C92" s="63" t="s">
        <v>407</v>
      </c>
      <c r="D92" s="54" t="s">
        <v>416</v>
      </c>
      <c r="E92" s="56">
        <v>20725419</v>
      </c>
      <c r="F92" s="56">
        <v>134361482</v>
      </c>
      <c r="G92" s="27"/>
    </row>
    <row r="93" spans="1:7" s="2" customFormat="1" ht="16.5" customHeight="1">
      <c r="A93" s="22"/>
      <c r="B93" s="161" t="s">
        <v>145</v>
      </c>
      <c r="C93" s="60"/>
      <c r="D93" s="48" t="s">
        <v>146</v>
      </c>
      <c r="E93" s="50">
        <f>E94</f>
        <v>0</v>
      </c>
      <c r="F93" s="50">
        <f>E93</f>
        <v>0</v>
      </c>
      <c r="G93" s="27"/>
    </row>
    <row r="94" spans="1:7" ht="16.5" customHeight="1">
      <c r="A94" s="28"/>
      <c r="B94" s="52"/>
      <c r="C94" s="63" t="s">
        <v>155</v>
      </c>
      <c r="D94" s="54" t="s">
        <v>421</v>
      </c>
      <c r="E94" s="56"/>
      <c r="F94" s="56">
        <v>900000</v>
      </c>
      <c r="G94" s="34"/>
    </row>
    <row r="95" spans="1:7" s="2" customFormat="1" ht="21.75" customHeight="1">
      <c r="A95" s="58"/>
      <c r="B95" s="161" t="s">
        <v>197</v>
      </c>
      <c r="C95" s="60"/>
      <c r="D95" s="48" t="s">
        <v>198</v>
      </c>
      <c r="E95" s="50">
        <f>E96+E97</f>
        <v>0</v>
      </c>
      <c r="F95" s="50">
        <f>E95</f>
        <v>0</v>
      </c>
      <c r="G95" s="27"/>
    </row>
    <row r="96" spans="1:7" ht="18" customHeight="1">
      <c r="A96" s="28"/>
      <c r="B96" s="52"/>
      <c r="C96" s="63" t="s">
        <v>205</v>
      </c>
      <c r="D96" s="54" t="s">
        <v>206</v>
      </c>
      <c r="E96" s="56"/>
      <c r="F96" s="50">
        <v>1800000</v>
      </c>
      <c r="G96" s="34"/>
    </row>
    <row r="97" spans="1:7" ht="16.5" customHeight="1">
      <c r="A97" s="28"/>
      <c r="B97" s="52"/>
      <c r="C97" s="63" t="s">
        <v>213</v>
      </c>
      <c r="D97" s="54" t="s">
        <v>214</v>
      </c>
      <c r="E97" s="56"/>
      <c r="F97" s="56">
        <v>12965000</v>
      </c>
      <c r="G97" s="34"/>
    </row>
    <row r="98" spans="1:7" s="2" customFormat="1" ht="16.5" customHeight="1">
      <c r="A98" s="22"/>
      <c r="B98" s="161" t="s">
        <v>216</v>
      </c>
      <c r="C98" s="60"/>
      <c r="D98" s="48" t="s">
        <v>217</v>
      </c>
      <c r="E98" s="50">
        <f>E99+E100</f>
        <v>39000000</v>
      </c>
      <c r="F98" s="50">
        <f>E98</f>
        <v>39000000</v>
      </c>
      <c r="G98" s="27"/>
    </row>
    <row r="99" spans="1:7" ht="16.5" customHeight="1">
      <c r="A99" s="28"/>
      <c r="B99" s="52"/>
      <c r="C99" s="63" t="s">
        <v>220</v>
      </c>
      <c r="D99" s="54" t="s">
        <v>221</v>
      </c>
      <c r="E99" s="56"/>
      <c r="F99" s="56">
        <v>2880000</v>
      </c>
      <c r="G99" s="34"/>
    </row>
    <row r="100" spans="1:7" ht="16.5" customHeight="1">
      <c r="A100" s="162"/>
      <c r="B100" s="105"/>
      <c r="C100" s="163" t="s">
        <v>224</v>
      </c>
      <c r="D100" s="93" t="s">
        <v>225</v>
      </c>
      <c r="E100" s="164">
        <v>39000000</v>
      </c>
      <c r="F100" s="164">
        <v>33400000</v>
      </c>
      <c r="G100" s="165"/>
    </row>
    <row r="102" spans="5:7" ht="15.75">
      <c r="E102" s="181" t="s">
        <v>438</v>
      </c>
      <c r="F102" s="181"/>
      <c r="G102" s="181"/>
    </row>
    <row r="103" spans="1:7" ht="15.75">
      <c r="A103" s="167" t="s">
        <v>440</v>
      </c>
      <c r="B103" s="167"/>
      <c r="C103" s="167"/>
      <c r="E103" s="181" t="s">
        <v>439</v>
      </c>
      <c r="F103" s="181"/>
      <c r="G103" s="181"/>
    </row>
    <row r="107" spans="1:7" ht="15.75">
      <c r="A107" s="167" t="s">
        <v>441</v>
      </c>
      <c r="B107" s="167"/>
      <c r="C107" s="167"/>
      <c r="E107" s="181" t="s">
        <v>442</v>
      </c>
      <c r="F107" s="181"/>
      <c r="G107" s="181"/>
    </row>
  </sheetData>
  <sheetProtection/>
  <mergeCells count="10">
    <mergeCell ref="A103:C103"/>
    <mergeCell ref="A107:C107"/>
    <mergeCell ref="E103:G103"/>
    <mergeCell ref="E107:G107"/>
    <mergeCell ref="D3:F3"/>
    <mergeCell ref="A4:G4"/>
    <mergeCell ref="A5:G5"/>
    <mergeCell ref="A6:G6"/>
    <mergeCell ref="B9:D9"/>
    <mergeCell ref="E102:G102"/>
  </mergeCells>
  <printOptions horizontalCentered="1"/>
  <pageMargins left="0.25" right="0.25" top="0.5" bottom="0.35" header="0.5" footer="0.25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PTV-DHCT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vxnam</dc:creator>
  <cp:keywords/>
  <dc:description/>
  <cp:lastModifiedBy>KE TOAN</cp:lastModifiedBy>
  <cp:lastPrinted>2017-04-23T23:32:57Z</cp:lastPrinted>
  <dcterms:created xsi:type="dcterms:W3CDTF">2010-12-01T07:51:29Z</dcterms:created>
  <dcterms:modified xsi:type="dcterms:W3CDTF">2017-04-23T23:32:58Z</dcterms:modified>
  <cp:category/>
  <cp:version/>
  <cp:contentType/>
  <cp:contentStatus/>
</cp:coreProperties>
</file>